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4280" windowWidth="15480" windowHeight="1185" tabRatio="620" firstSheet="3" activeTab="3"/>
  </bookViews>
  <sheets>
    <sheet name="print 2&amp;6" sheetId="84" state="hidden" r:id="rId1"/>
    <sheet name="JAN" sheetId="47" state="hidden" r:id="rId2"/>
    <sheet name="FEB" sheetId="89" state="hidden" r:id="rId3"/>
    <sheet name="2017" sheetId="91" r:id="rId4"/>
  </sheets>
  <externalReferences>
    <externalReference r:id="rId5"/>
    <externalReference r:id="rId6"/>
  </externalReferences>
  <definedNames>
    <definedName name="_xlnm.Print_Titles" localSheetId="2">FEB!$14:$14</definedName>
    <definedName name="_xlnm.Print_Titles" localSheetId="1">JAN!$14:$14</definedName>
  </definedNames>
  <calcPr calcId="144525"/>
</workbook>
</file>

<file path=xl/calcChain.xml><?xml version="1.0" encoding="utf-8"?>
<calcChain xmlns="http://schemas.openxmlformats.org/spreadsheetml/2006/main">
  <c r="W20" i="91" l="1"/>
  <c r="V20" i="91" l="1"/>
  <c r="V21" i="91" s="1"/>
  <c r="T20" i="91" l="1"/>
  <c r="U20" i="91"/>
  <c r="Q56" i="47" l="1"/>
  <c r="T56" i="47" s="1"/>
  <c r="P55" i="47"/>
  <c r="O55" i="47"/>
  <c r="N55" i="47"/>
  <c r="M55" i="47"/>
  <c r="Q55" i="47" l="1"/>
  <c r="T55" i="47"/>
  <c r="W56" i="47"/>
  <c r="W55" i="47" s="1"/>
  <c r="R56" i="47"/>
  <c r="R55" i="47" l="1"/>
  <c r="U56" i="47"/>
  <c r="S56" i="47"/>
  <c r="S55" i="47" s="1"/>
  <c r="X56" i="47" l="1"/>
  <c r="V56" i="47"/>
  <c r="V55" i="47" s="1"/>
  <c r="U55" i="47"/>
  <c r="X55" i="47" s="1"/>
  <c r="P20" i="91" l="1"/>
  <c r="M20" i="91" l="1"/>
  <c r="O20" i="91"/>
  <c r="N20" i="91"/>
  <c r="Q19" i="89"/>
  <c r="Q18" i="89"/>
  <c r="Q17" i="89"/>
  <c r="Q54" i="89" l="1"/>
  <c r="Q53" i="89" s="1"/>
  <c r="P53" i="89"/>
  <c r="M53" i="89"/>
  <c r="Q52" i="89"/>
  <c r="Q51" i="89" s="1"/>
  <c r="P51" i="89"/>
  <c r="M51" i="89"/>
  <c r="Q50" i="89"/>
  <c r="Q49" i="89"/>
  <c r="Q48" i="89"/>
  <c r="Q47" i="89"/>
  <c r="R47" i="89" s="1"/>
  <c r="P46" i="89"/>
  <c r="M46" i="89"/>
  <c r="Q45" i="89"/>
  <c r="Q44" i="89" s="1"/>
  <c r="P44" i="89"/>
  <c r="M44" i="89"/>
  <c r="Q43" i="89"/>
  <c r="Q42" i="89" s="1"/>
  <c r="P42" i="89"/>
  <c r="M42" i="89"/>
  <c r="Q41" i="89"/>
  <c r="Q40" i="89" s="1"/>
  <c r="P40" i="89"/>
  <c r="M40" i="89"/>
  <c r="Q39" i="89"/>
  <c r="R39" i="89" s="1"/>
  <c r="W38" i="89"/>
  <c r="Q38" i="89"/>
  <c r="R38" i="89" s="1"/>
  <c r="Q37" i="89"/>
  <c r="Q36" i="89"/>
  <c r="R36" i="89" s="1"/>
  <c r="Q35" i="89"/>
  <c r="Q34" i="89"/>
  <c r="R34" i="89" s="1"/>
  <c r="Q33" i="89"/>
  <c r="P32" i="89"/>
  <c r="M32" i="89"/>
  <c r="Q31" i="89"/>
  <c r="Q30" i="89"/>
  <c r="Q29" i="89"/>
  <c r="Q28" i="89"/>
  <c r="Q27" i="89"/>
  <c r="Q26" i="89"/>
  <c r="Q25" i="89"/>
  <c r="P24" i="89"/>
  <c r="M24" i="89"/>
  <c r="Q23" i="89"/>
  <c r="Q22" i="89"/>
  <c r="Q21" i="89"/>
  <c r="P20" i="89"/>
  <c r="M20" i="89"/>
  <c r="P16" i="89"/>
  <c r="M16" i="89"/>
  <c r="M55" i="89" l="1"/>
  <c r="P55" i="89"/>
  <c r="Q16" i="89"/>
  <c r="R35" i="89"/>
  <c r="R41" i="89"/>
  <c r="R40" i="89" s="1"/>
  <c r="R43" i="89"/>
  <c r="R42" i="89" s="1"/>
  <c r="R45" i="89"/>
  <c r="S45" i="89" s="1"/>
  <c r="S44" i="89" s="1"/>
  <c r="Q20" i="89"/>
  <c r="Q24" i="89"/>
  <c r="Q32" i="89"/>
  <c r="R33" i="89"/>
  <c r="S34" i="89"/>
  <c r="R37" i="89"/>
  <c r="S38" i="89"/>
  <c r="S39" i="89"/>
  <c r="S36" i="89"/>
  <c r="S47" i="89"/>
  <c r="S46" i="89" s="1"/>
  <c r="R17" i="89"/>
  <c r="S17" i="89" s="1"/>
  <c r="R18" i="89"/>
  <c r="R19" i="89"/>
  <c r="R48" i="89"/>
  <c r="Q46" i="89"/>
  <c r="R49" i="89"/>
  <c r="S49" i="89" s="1"/>
  <c r="R50" i="89"/>
  <c r="S50" i="89" s="1"/>
  <c r="R52" i="89"/>
  <c r="S52" i="89" s="1"/>
  <c r="S51" i="89" s="1"/>
  <c r="R54" i="89"/>
  <c r="S54" i="89" s="1"/>
  <c r="S53" i="89" s="1"/>
  <c r="R21" i="89"/>
  <c r="R22" i="89"/>
  <c r="R23" i="89"/>
  <c r="R25" i="89"/>
  <c r="S25" i="89" s="1"/>
  <c r="R26" i="89"/>
  <c r="R27" i="89"/>
  <c r="R28" i="89"/>
  <c r="R29" i="89"/>
  <c r="R30" i="89"/>
  <c r="R31" i="89"/>
  <c r="S33" i="89"/>
  <c r="R44" i="89" l="1"/>
  <c r="S41" i="89"/>
  <c r="S40" i="89" s="1"/>
  <c r="R32" i="89"/>
  <c r="S35" i="89"/>
  <c r="S43" i="89"/>
  <c r="S42" i="89" s="1"/>
  <c r="S37" i="89"/>
  <c r="Q55" i="89"/>
  <c r="S29" i="89"/>
  <c r="S18" i="89"/>
  <c r="S19" i="89"/>
  <c r="S31" i="89"/>
  <c r="S27" i="89"/>
  <c r="S22" i="89"/>
  <c r="S20" i="89" s="1"/>
  <c r="R20" i="89"/>
  <c r="R46" i="89"/>
  <c r="S48" i="89"/>
  <c r="R24" i="89"/>
  <c r="R53" i="89"/>
  <c r="R51" i="89"/>
  <c r="S30" i="89"/>
  <c r="S28" i="89"/>
  <c r="S26" i="89"/>
  <c r="S23" i="89"/>
  <c r="S21" i="89"/>
  <c r="R16" i="89"/>
  <c r="W38" i="47"/>
  <c r="Q39" i="47"/>
  <c r="R39" i="47" s="1"/>
  <c r="S39" i="47" s="1"/>
  <c r="Q38" i="47"/>
  <c r="R38" i="47" s="1"/>
  <c r="S16" i="89" l="1"/>
  <c r="S32" i="89"/>
  <c r="S24" i="89"/>
  <c r="R55" i="89"/>
  <c r="S38" i="47"/>
  <c r="T39" i="47"/>
  <c r="U39" i="47"/>
  <c r="O39" i="89" s="1"/>
  <c r="S55" i="89" l="1"/>
  <c r="O38" i="89"/>
  <c r="U39" i="89"/>
  <c r="T38" i="47"/>
  <c r="N39" i="89"/>
  <c r="X39" i="47"/>
  <c r="V39" i="47"/>
  <c r="V38" i="47" s="1"/>
  <c r="U38" i="47"/>
  <c r="X38" i="47" s="1"/>
  <c r="N38" i="89" l="1"/>
  <c r="T39" i="89"/>
  <c r="T38" i="89" s="1"/>
  <c r="U38" i="89"/>
  <c r="X38" i="89" s="1"/>
  <c r="X39" i="89"/>
  <c r="M40" i="47"/>
  <c r="K13" i="91" s="1"/>
  <c r="M20" i="47"/>
  <c r="M24" i="47"/>
  <c r="M42" i="47"/>
  <c r="K14" i="91" s="1"/>
  <c r="M44" i="47"/>
  <c r="M51" i="47"/>
  <c r="K17" i="91" s="1"/>
  <c r="M53" i="47"/>
  <c r="V39" i="89" l="1"/>
  <c r="V38" i="89" s="1"/>
  <c r="M46" i="47"/>
  <c r="K16" i="91" s="1"/>
  <c r="K20" i="91" s="1"/>
  <c r="M32" i="47"/>
  <c r="M16" i="47"/>
  <c r="M57" i="47" s="1"/>
  <c r="P40" i="47" l="1"/>
  <c r="O41" i="47"/>
  <c r="O40" i="47" s="1"/>
  <c r="N40" i="47"/>
  <c r="O32" i="47" l="1"/>
  <c r="N32" i="47"/>
  <c r="N53" i="47" l="1"/>
  <c r="O53" i="47"/>
  <c r="P53" i="47"/>
  <c r="P46" i="47" l="1"/>
  <c r="O46" i="47"/>
  <c r="N46" i="47"/>
  <c r="P42" i="47"/>
  <c r="O42" i="47"/>
  <c r="N42" i="47"/>
  <c r="P32" i="47" l="1"/>
  <c r="N16" i="47"/>
  <c r="N20" i="47"/>
  <c r="N24" i="47"/>
  <c r="N51" i="47"/>
  <c r="N44" i="47"/>
  <c r="O16" i="47"/>
  <c r="O20" i="47"/>
  <c r="O24" i="47"/>
  <c r="O51" i="47"/>
  <c r="O44" i="47"/>
  <c r="P16" i="47"/>
  <c r="P20" i="47"/>
  <c r="P24" i="47"/>
  <c r="P51" i="47"/>
  <c r="P44" i="47"/>
  <c r="N57" i="47" l="1"/>
  <c r="O57" i="47"/>
  <c r="P57" i="47"/>
  <c r="Q49" i="47"/>
  <c r="R49" i="47" l="1"/>
  <c r="U49" i="47" s="1"/>
  <c r="O49" i="89" s="1"/>
  <c r="U49" i="89" s="1"/>
  <c r="T49" i="47"/>
  <c r="N49" i="89" s="1"/>
  <c r="T49" i="89" s="1"/>
  <c r="W49" i="89" s="1"/>
  <c r="S49" i="47"/>
  <c r="V49" i="89" l="1"/>
  <c r="X49" i="89"/>
  <c r="W49" i="47"/>
  <c r="V49" i="47"/>
  <c r="X49" i="47"/>
  <c r="Q17" i="47" l="1"/>
  <c r="T17" i="47" l="1"/>
  <c r="N17" i="89" s="1"/>
  <c r="R17" i="47"/>
  <c r="S17" i="47" s="1"/>
  <c r="N16" i="89" l="1"/>
  <c r="T17" i="89"/>
  <c r="U17" i="47"/>
  <c r="O17" i="89" s="1"/>
  <c r="W17" i="47"/>
  <c r="W17" i="89" l="1"/>
  <c r="O16" i="89"/>
  <c r="U17" i="89"/>
  <c r="X17" i="47"/>
  <c r="V17" i="47"/>
  <c r="X17" i="89" l="1"/>
  <c r="V17" i="89"/>
  <c r="Q52" i="47"/>
  <c r="Q41" i="47"/>
  <c r="T41" i="47" l="1"/>
  <c r="N41" i="89" s="1"/>
  <c r="Q40" i="47"/>
  <c r="R41" i="47"/>
  <c r="S41" i="47" s="1"/>
  <c r="S40" i="47" s="1"/>
  <c r="T52" i="47"/>
  <c r="N52" i="89" s="1"/>
  <c r="Q51" i="47"/>
  <c r="R52" i="47"/>
  <c r="S52" i="47" s="1"/>
  <c r="S51" i="47" s="1"/>
  <c r="O41" i="89" l="1"/>
  <c r="N40" i="89"/>
  <c r="T41" i="89"/>
  <c r="N51" i="89"/>
  <c r="T52" i="89"/>
  <c r="R51" i="47"/>
  <c r="U52" i="47"/>
  <c r="O52" i="89" s="1"/>
  <c r="W52" i="47"/>
  <c r="W51" i="47" s="1"/>
  <c r="T51" i="47"/>
  <c r="R40" i="47"/>
  <c r="U41" i="47"/>
  <c r="W41" i="47"/>
  <c r="W40" i="47" s="1"/>
  <c r="T40" i="47"/>
  <c r="Q45" i="47"/>
  <c r="O51" i="89" l="1"/>
  <c r="U52" i="89"/>
  <c r="W52" i="89"/>
  <c r="W51" i="89" s="1"/>
  <c r="T51" i="89"/>
  <c r="T40" i="89"/>
  <c r="W41" i="89"/>
  <c r="W40" i="89" s="1"/>
  <c r="O40" i="89"/>
  <c r="U41" i="89"/>
  <c r="T45" i="47"/>
  <c r="N45" i="89" s="1"/>
  <c r="R45" i="47"/>
  <c r="S45" i="47" s="1"/>
  <c r="S44" i="47" s="1"/>
  <c r="Q44" i="47"/>
  <c r="U40" i="47"/>
  <c r="X40" i="47" s="1"/>
  <c r="V41" i="47"/>
  <c r="V40" i="47" s="1"/>
  <c r="X41" i="47"/>
  <c r="U51" i="47"/>
  <c r="X51" i="47" s="1"/>
  <c r="X52" i="47"/>
  <c r="V52" i="47"/>
  <c r="V51" i="47" s="1"/>
  <c r="X41" i="89" l="1"/>
  <c r="U40" i="89"/>
  <c r="X40" i="89" s="1"/>
  <c r="V41" i="89"/>
  <c r="V40" i="89" s="1"/>
  <c r="X52" i="89"/>
  <c r="U51" i="89"/>
  <c r="X51" i="89" s="1"/>
  <c r="V52" i="89"/>
  <c r="V51" i="89" s="1"/>
  <c r="N44" i="89"/>
  <c r="O45" i="89"/>
  <c r="T45" i="89"/>
  <c r="U45" i="47"/>
  <c r="R44" i="47"/>
  <c r="W45" i="47"/>
  <c r="W44" i="47" s="1"/>
  <c r="T44" i="47"/>
  <c r="T44" i="89" l="1"/>
  <c r="W45" i="89"/>
  <c r="W44" i="89" s="1"/>
  <c r="O44" i="89"/>
  <c r="U45" i="89"/>
  <c r="V45" i="47"/>
  <c r="V44" i="47" s="1"/>
  <c r="X45" i="47"/>
  <c r="U44" i="47"/>
  <c r="X44" i="47" s="1"/>
  <c r="U44" i="89" l="1"/>
  <c r="X44" i="89" s="1"/>
  <c r="X45" i="89"/>
  <c r="V45" i="89"/>
  <c r="V44" i="89" s="1"/>
  <c r="Q54" i="47"/>
  <c r="T54" i="47" l="1"/>
  <c r="N54" i="89" s="1"/>
  <c r="Q53" i="47"/>
  <c r="R54" i="47"/>
  <c r="S54" i="47" l="1"/>
  <c r="S53" i="47" s="1"/>
  <c r="N53" i="89"/>
  <c r="T54" i="89"/>
  <c r="U54" i="47"/>
  <c r="O54" i="89" s="1"/>
  <c r="R53" i="47"/>
  <c r="W54" i="47"/>
  <c r="W53" i="47" s="1"/>
  <c r="T53" i="47"/>
  <c r="O53" i="89" l="1"/>
  <c r="U54" i="89"/>
  <c r="W54" i="89"/>
  <c r="W53" i="89" s="1"/>
  <c r="T53" i="89"/>
  <c r="V54" i="47"/>
  <c r="V53" i="47" s="1"/>
  <c r="X54" i="47"/>
  <c r="U53" i="47"/>
  <c r="X53" i="47" s="1"/>
  <c r="V54" i="89" l="1"/>
  <c r="V53" i="89" s="1"/>
  <c r="X54" i="89"/>
  <c r="U53" i="89"/>
  <c r="X53" i="89" s="1"/>
  <c r="Q47" i="47"/>
  <c r="R47" i="47" l="1"/>
  <c r="U47" i="47" s="1"/>
  <c r="O47" i="89" s="1"/>
  <c r="T47" i="47"/>
  <c r="N47" i="89" s="1"/>
  <c r="T47" i="89" l="1"/>
  <c r="U47" i="89"/>
  <c r="S47" i="47"/>
  <c r="S46" i="47" s="1"/>
  <c r="V47" i="47"/>
  <c r="V46" i="47" s="1"/>
  <c r="W47" i="47"/>
  <c r="V47" i="89" l="1"/>
  <c r="V46" i="89" s="1"/>
  <c r="W47" i="89"/>
  <c r="Q48" i="47"/>
  <c r="Q50" i="47"/>
  <c r="R50" i="47" l="1"/>
  <c r="U50" i="47" s="1"/>
  <c r="O50" i="89" s="1"/>
  <c r="U50" i="89" s="1"/>
  <c r="T50" i="47"/>
  <c r="N50" i="89" s="1"/>
  <c r="T50" i="89" s="1"/>
  <c r="W50" i="89" s="1"/>
  <c r="S50" i="47"/>
  <c r="R48" i="47"/>
  <c r="T48" i="47"/>
  <c r="N48" i="89" s="1"/>
  <c r="Q46" i="47"/>
  <c r="Q33" i="47"/>
  <c r="T33" i="47" s="1"/>
  <c r="N33" i="89" s="1"/>
  <c r="T48" i="89" l="1"/>
  <c r="N46" i="89"/>
  <c r="V50" i="89"/>
  <c r="X50" i="89"/>
  <c r="T33" i="89"/>
  <c r="W50" i="47"/>
  <c r="V50" i="47"/>
  <c r="X50" i="47"/>
  <c r="R33" i="47"/>
  <c r="S33" i="47" s="1"/>
  <c r="U48" i="47"/>
  <c r="O48" i="89" s="1"/>
  <c r="R46" i="47"/>
  <c r="S48" i="47"/>
  <c r="W48" i="47"/>
  <c r="T46" i="47"/>
  <c r="U48" i="89" l="1"/>
  <c r="O46" i="89"/>
  <c r="W33" i="89"/>
  <c r="W48" i="89"/>
  <c r="W46" i="89" s="1"/>
  <c r="T46" i="89"/>
  <c r="W46" i="47"/>
  <c r="U33" i="47"/>
  <c r="W33" i="47"/>
  <c r="X48" i="47"/>
  <c r="V48" i="47"/>
  <c r="U46" i="47"/>
  <c r="V33" i="47" l="1"/>
  <c r="O33" i="89"/>
  <c r="X48" i="89"/>
  <c r="V48" i="89"/>
  <c r="U46" i="89"/>
  <c r="X46" i="89" s="1"/>
  <c r="X33" i="47"/>
  <c r="X46" i="47"/>
  <c r="U33" i="89" l="1"/>
  <c r="V33" i="89" l="1"/>
  <c r="X33" i="89"/>
  <c r="Q43" i="47"/>
  <c r="Q42" i="47" l="1"/>
  <c r="R43" i="47"/>
  <c r="T43" i="47"/>
  <c r="N43" i="89" s="1"/>
  <c r="N42" i="89" l="1"/>
  <c r="T43" i="89"/>
  <c r="T42" i="47"/>
  <c r="W43" i="47"/>
  <c r="W42" i="47" s="1"/>
  <c r="S43" i="47"/>
  <c r="S42" i="47" s="1"/>
  <c r="U43" i="47"/>
  <c r="O43" i="89" s="1"/>
  <c r="R42" i="47"/>
  <c r="T42" i="89" l="1"/>
  <c r="W43" i="89"/>
  <c r="W42" i="89" s="1"/>
  <c r="O42" i="89"/>
  <c r="U43" i="89"/>
  <c r="U42" i="47"/>
  <c r="V43" i="47"/>
  <c r="V42" i="47" s="1"/>
  <c r="X43" i="47"/>
  <c r="U42" i="89" l="1"/>
  <c r="X42" i="89" s="1"/>
  <c r="X43" i="89"/>
  <c r="V43" i="89"/>
  <c r="V42" i="89" s="1"/>
  <c r="X42" i="47"/>
  <c r="Q34" i="47" l="1"/>
  <c r="Q35" i="47"/>
  <c r="Q36" i="47"/>
  <c r="Q37" i="47"/>
  <c r="Q25" i="47"/>
  <c r="Q26" i="47"/>
  <c r="Q27" i="47"/>
  <c r="Q28" i="47"/>
  <c r="Q29" i="47"/>
  <c r="Q30" i="47"/>
  <c r="Q31" i="47"/>
  <c r="Q22" i="47"/>
  <c r="Q23" i="47"/>
  <c r="Q21" i="47"/>
  <c r="Q18" i="47"/>
  <c r="Q19" i="47"/>
  <c r="T18" i="47" l="1"/>
  <c r="N18" i="89" s="1"/>
  <c r="T18" i="89" s="1"/>
  <c r="R18" i="47"/>
  <c r="S18" i="47" s="1"/>
  <c r="Q16" i="47"/>
  <c r="R23" i="47"/>
  <c r="U23" i="47" s="1"/>
  <c r="T23" i="47"/>
  <c r="N23" i="89" s="1"/>
  <c r="R30" i="47"/>
  <c r="U30" i="47" s="1"/>
  <c r="O30" i="89" s="1"/>
  <c r="U30" i="89" s="1"/>
  <c r="T30" i="47"/>
  <c r="N30" i="89" s="1"/>
  <c r="T30" i="89" s="1"/>
  <c r="W30" i="89" s="1"/>
  <c r="R28" i="47"/>
  <c r="U28" i="47" s="1"/>
  <c r="O28" i="89" s="1"/>
  <c r="U28" i="89" s="1"/>
  <c r="T28" i="47"/>
  <c r="N28" i="89" s="1"/>
  <c r="T28" i="89" s="1"/>
  <c r="W28" i="89" s="1"/>
  <c r="S28" i="47"/>
  <c r="T26" i="47"/>
  <c r="N26" i="89" s="1"/>
  <c r="T26" i="89" s="1"/>
  <c r="W26" i="89" s="1"/>
  <c r="R26" i="47"/>
  <c r="U26" i="47" s="1"/>
  <c r="O26" i="89" s="1"/>
  <c r="U26" i="89" s="1"/>
  <c r="R36" i="47"/>
  <c r="U36" i="47" s="1"/>
  <c r="O36" i="89" s="1"/>
  <c r="U36" i="89" s="1"/>
  <c r="T36" i="47"/>
  <c r="N36" i="89" s="1"/>
  <c r="T36" i="89" s="1"/>
  <c r="W36" i="89" s="1"/>
  <c r="S36" i="47"/>
  <c r="T34" i="47"/>
  <c r="N34" i="89" s="1"/>
  <c r="R34" i="47"/>
  <c r="Q32" i="47"/>
  <c r="T19" i="47"/>
  <c r="N19" i="89" s="1"/>
  <c r="T19" i="89" s="1"/>
  <c r="W19" i="89" s="1"/>
  <c r="R19" i="47"/>
  <c r="U19" i="47" s="1"/>
  <c r="O19" i="89" s="1"/>
  <c r="U19" i="89" s="1"/>
  <c r="T22" i="47"/>
  <c r="N22" i="89" s="1"/>
  <c r="R22" i="47"/>
  <c r="U22" i="47" s="1"/>
  <c r="T31" i="47"/>
  <c r="N31" i="89" s="1"/>
  <c r="T31" i="89" s="1"/>
  <c r="W31" i="89" s="1"/>
  <c r="R31" i="47"/>
  <c r="U31" i="47" s="1"/>
  <c r="O31" i="89" s="1"/>
  <c r="U31" i="89" s="1"/>
  <c r="T29" i="47"/>
  <c r="N29" i="89" s="1"/>
  <c r="T29" i="89" s="1"/>
  <c r="W29" i="89" s="1"/>
  <c r="R29" i="47"/>
  <c r="U29" i="47" s="1"/>
  <c r="O29" i="89" s="1"/>
  <c r="U29" i="89" s="1"/>
  <c r="T27" i="47"/>
  <c r="N27" i="89" s="1"/>
  <c r="T27" i="89" s="1"/>
  <c r="W27" i="89" s="1"/>
  <c r="R27" i="47"/>
  <c r="U27" i="47" s="1"/>
  <c r="O27" i="89" s="1"/>
  <c r="U27" i="89" s="1"/>
  <c r="R25" i="47"/>
  <c r="S25" i="47" s="1"/>
  <c r="Q24" i="47"/>
  <c r="T25" i="47"/>
  <c r="N25" i="89" s="1"/>
  <c r="T37" i="47"/>
  <c r="N37" i="89" s="1"/>
  <c r="T37" i="89" s="1"/>
  <c r="W37" i="89" s="1"/>
  <c r="R37" i="47"/>
  <c r="U37" i="47" s="1"/>
  <c r="O37" i="89" s="1"/>
  <c r="U37" i="89" s="1"/>
  <c r="T35" i="47"/>
  <c r="N35" i="89" s="1"/>
  <c r="T35" i="89" s="1"/>
  <c r="W35" i="89" s="1"/>
  <c r="R35" i="47"/>
  <c r="U35" i="47" s="1"/>
  <c r="O35" i="89" s="1"/>
  <c r="U35" i="89" s="1"/>
  <c r="T21" i="47"/>
  <c r="N21" i="89" s="1"/>
  <c r="R21" i="47"/>
  <c r="S21" i="47" s="1"/>
  <c r="Q20" i="47"/>
  <c r="O21" i="89" l="1"/>
  <c r="T21" i="89"/>
  <c r="V27" i="89"/>
  <c r="X27" i="89"/>
  <c r="V29" i="89"/>
  <c r="X29" i="89"/>
  <c r="V31" i="89"/>
  <c r="X31" i="89"/>
  <c r="V19" i="89"/>
  <c r="X19" i="89"/>
  <c r="T34" i="89"/>
  <c r="N32" i="89"/>
  <c r="V26" i="89"/>
  <c r="X26" i="89"/>
  <c r="V28" i="89"/>
  <c r="X28" i="89"/>
  <c r="V30" i="89"/>
  <c r="X30" i="89"/>
  <c r="X35" i="89"/>
  <c r="V35" i="89"/>
  <c r="X37" i="89"/>
  <c r="V37" i="89"/>
  <c r="N24" i="89"/>
  <c r="T25" i="89"/>
  <c r="O22" i="89"/>
  <c r="U22" i="89" s="1"/>
  <c r="T22" i="89"/>
  <c r="W22" i="89" s="1"/>
  <c r="X36" i="89"/>
  <c r="V36" i="89"/>
  <c r="N20" i="89"/>
  <c r="O23" i="89"/>
  <c r="U23" i="89" s="1"/>
  <c r="T23" i="89"/>
  <c r="W23" i="89" s="1"/>
  <c r="W18" i="89"/>
  <c r="W16" i="89" s="1"/>
  <c r="T16" i="89"/>
  <c r="S30" i="47"/>
  <c r="S19" i="47"/>
  <c r="S16" i="47" s="1"/>
  <c r="S26" i="47"/>
  <c r="Q57" i="47"/>
  <c r="S27" i="47"/>
  <c r="S35" i="47"/>
  <c r="S31" i="47"/>
  <c r="X35" i="47"/>
  <c r="V35" i="47"/>
  <c r="S37" i="47"/>
  <c r="W37" i="47"/>
  <c r="W25" i="47"/>
  <c r="T24" i="47"/>
  <c r="U25" i="47"/>
  <c r="O25" i="89" s="1"/>
  <c r="R24" i="47"/>
  <c r="V27" i="47"/>
  <c r="X27" i="47"/>
  <c r="S29" i="47"/>
  <c r="W29" i="47"/>
  <c r="V31" i="47"/>
  <c r="X31" i="47"/>
  <c r="S22" i="47"/>
  <c r="S20" i="47" s="1"/>
  <c r="W22" i="47"/>
  <c r="V19" i="47"/>
  <c r="X19" i="47"/>
  <c r="T32" i="47"/>
  <c r="W34" i="47"/>
  <c r="W36" i="47"/>
  <c r="V26" i="47"/>
  <c r="X26" i="47"/>
  <c r="W26" i="47"/>
  <c r="W28" i="47"/>
  <c r="W30" i="47"/>
  <c r="X30" i="47"/>
  <c r="V30" i="47"/>
  <c r="S23" i="47"/>
  <c r="W35" i="47"/>
  <c r="V37" i="47"/>
  <c r="X37" i="47"/>
  <c r="W27" i="47"/>
  <c r="V29" i="47"/>
  <c r="X29" i="47"/>
  <c r="W31" i="47"/>
  <c r="X22" i="47"/>
  <c r="V22" i="47"/>
  <c r="V20" i="47" s="1"/>
  <c r="W19" i="47"/>
  <c r="S34" i="47"/>
  <c r="R32" i="47"/>
  <c r="U34" i="47"/>
  <c r="O34" i="89" s="1"/>
  <c r="X36" i="47"/>
  <c r="V36" i="47"/>
  <c r="X28" i="47"/>
  <c r="V28" i="47"/>
  <c r="W23" i="47"/>
  <c r="V23" i="47"/>
  <c r="X23" i="47"/>
  <c r="U18" i="47"/>
  <c r="O18" i="89" s="1"/>
  <c r="U18" i="89" s="1"/>
  <c r="R16" i="47"/>
  <c r="W18" i="47"/>
  <c r="T16" i="47"/>
  <c r="W21" i="47"/>
  <c r="T20" i="47"/>
  <c r="U21" i="47"/>
  <c r="R20" i="47"/>
  <c r="S24" i="47" l="1"/>
  <c r="N55" i="89"/>
  <c r="V18" i="89"/>
  <c r="V16" i="89" s="1"/>
  <c r="X18" i="89"/>
  <c r="U16" i="89"/>
  <c r="U34" i="89"/>
  <c r="O32" i="89"/>
  <c r="V23" i="89"/>
  <c r="X23" i="89"/>
  <c r="T24" i="89"/>
  <c r="W25" i="89"/>
  <c r="W24" i="89" s="1"/>
  <c r="T20" i="89"/>
  <c r="W21" i="89"/>
  <c r="W20" i="89" s="1"/>
  <c r="O24" i="89"/>
  <c r="U25" i="89"/>
  <c r="V22" i="89"/>
  <c r="V20" i="89" s="1"/>
  <c r="X22" i="89"/>
  <c r="W34" i="89"/>
  <c r="W32" i="89" s="1"/>
  <c r="T32" i="89"/>
  <c r="O20" i="89"/>
  <c r="U21" i="89"/>
  <c r="S32" i="47"/>
  <c r="W16" i="47"/>
  <c r="R57" i="47"/>
  <c r="T57" i="47"/>
  <c r="W20" i="47"/>
  <c r="W32" i="47"/>
  <c r="V18" i="47"/>
  <c r="V16" i="47" s="1"/>
  <c r="U16" i="47"/>
  <c r="X18" i="47"/>
  <c r="V34" i="47"/>
  <c r="V32" i="47" s="1"/>
  <c r="U32" i="47"/>
  <c r="X32" i="47" s="1"/>
  <c r="X34" i="47"/>
  <c r="V25" i="47"/>
  <c r="V24" i="47" s="1"/>
  <c r="U24" i="47"/>
  <c r="X24" i="47" s="1"/>
  <c r="X25" i="47"/>
  <c r="W24" i="47"/>
  <c r="V21" i="47"/>
  <c r="X21" i="47"/>
  <c r="U20" i="47"/>
  <c r="L20" i="91" l="1"/>
  <c r="S57" i="47"/>
  <c r="L21" i="91"/>
  <c r="O55" i="89"/>
  <c r="T55" i="89"/>
  <c r="W55" i="89"/>
  <c r="X21" i="89"/>
  <c r="U20" i="89"/>
  <c r="X20" i="89" s="1"/>
  <c r="V21" i="89"/>
  <c r="X34" i="89"/>
  <c r="V34" i="89"/>
  <c r="V32" i="89" s="1"/>
  <c r="U32" i="89"/>
  <c r="X32" i="89" s="1"/>
  <c r="X25" i="89"/>
  <c r="U24" i="89"/>
  <c r="X24" i="89" s="1"/>
  <c r="V25" i="89"/>
  <c r="V24" i="89" s="1"/>
  <c r="V55" i="89" s="1"/>
  <c r="X16" i="89"/>
  <c r="W57" i="47"/>
  <c r="V57" i="47"/>
  <c r="X16" i="47"/>
  <c r="U57" i="47"/>
  <c r="X57" i="47" s="1"/>
  <c r="X20" i="47"/>
  <c r="U55" i="89" l="1"/>
  <c r="X55" i="89" s="1"/>
  <c r="Q20" i="91" l="1"/>
  <c r="X12" i="91" l="1"/>
  <c r="Y12" i="91" s="1"/>
  <c r="X15" i="91"/>
  <c r="Y15" i="91" s="1"/>
  <c r="X16" i="91"/>
  <c r="Y16" i="91" s="1"/>
  <c r="X13" i="91"/>
  <c r="Y13" i="91" s="1"/>
  <c r="X18" i="91"/>
  <c r="Y18" i="91" s="1"/>
  <c r="X10" i="91"/>
  <c r="Y10" i="91" s="1"/>
  <c r="X8" i="91"/>
  <c r="X14" i="91"/>
  <c r="Y14" i="91" s="1"/>
  <c r="X9" i="91"/>
  <c r="Y9" i="91" s="1"/>
  <c r="X17" i="91"/>
  <c r="Y17" i="91" s="1"/>
  <c r="Y8" i="91" l="1"/>
  <c r="X11" i="91"/>
  <c r="Y11" i="91" s="1"/>
  <c r="R20" i="91" l="1"/>
  <c r="S20" i="91" l="1"/>
  <c r="X19" i="91"/>
  <c r="X20" i="91" s="1"/>
  <c r="Y20" i="91" l="1"/>
</calcChain>
</file>

<file path=xl/sharedStrings.xml><?xml version="1.0" encoding="utf-8"?>
<sst xmlns="http://schemas.openxmlformats.org/spreadsheetml/2006/main" count="349" uniqueCount="124">
  <si>
    <t>NO</t>
  </si>
  <si>
    <t>PAJAK HIBURAN</t>
  </si>
  <si>
    <t>PAJAK REKLAME</t>
  </si>
  <si>
    <t>BULAN INI</t>
  </si>
  <si>
    <t>01</t>
  </si>
  <si>
    <t>05</t>
  </si>
  <si>
    <t>06</t>
  </si>
  <si>
    <t>02</t>
  </si>
  <si>
    <t>03</t>
  </si>
  <si>
    <t>04</t>
  </si>
  <si>
    <t>PAJAK SARANG BURUNG</t>
  </si>
  <si>
    <t>:</t>
  </si>
  <si>
    <t>08</t>
  </si>
  <si>
    <t>07</t>
  </si>
  <si>
    <t>09</t>
  </si>
  <si>
    <t>KABUPATEN  TEGAL</t>
  </si>
  <si>
    <t xml:space="preserve">                 LAPORAN PERTANGGUNG JAWABAN BENDAHARA PENERIMAAN SKPD</t>
  </si>
  <si>
    <t>KODE</t>
  </si>
  <si>
    <t>REKENING</t>
  </si>
  <si>
    <t>URAIAN</t>
  </si>
  <si>
    <t>JUMLAH</t>
  </si>
  <si>
    <t>ANGGARAN</t>
  </si>
  <si>
    <t>SAMPAI DENGAN BULAN LALU</t>
  </si>
  <si>
    <t>SAMPAI DENGAN BULAN INI</t>
  </si>
  <si>
    <t>Penyetoran</t>
  </si>
  <si>
    <t>Sisa</t>
  </si>
  <si>
    <t xml:space="preserve">Sisa Angg yg </t>
  </si>
  <si>
    <t>blm terealiss /</t>
  </si>
  <si>
    <t>Pelamp Angg</t>
  </si>
  <si>
    <t xml:space="preserve">Sisa Yang </t>
  </si>
  <si>
    <t>Disetor</t>
  </si>
  <si>
    <t>Belum</t>
  </si>
  <si>
    <t>Jumlah</t>
  </si>
  <si>
    <t>Anggaran yang</t>
  </si>
  <si>
    <t>Telah Disetor</t>
  </si>
  <si>
    <t>Anggaran Yang</t>
  </si>
  <si>
    <t>Terealisasi</t>
  </si>
  <si>
    <t xml:space="preserve">SKPD                                    </t>
  </si>
  <si>
    <t xml:space="preserve">Pengguna Anggaran             </t>
  </si>
  <si>
    <t>Penerimaan</t>
  </si>
  <si>
    <t>PAJAK RESTORAN</t>
  </si>
  <si>
    <t xml:space="preserve">PAJAK HOTEL </t>
  </si>
  <si>
    <t>J U M L A H</t>
  </si>
  <si>
    <t>(Dalam Rupiah)</t>
  </si>
  <si>
    <t>S O F U R O H</t>
  </si>
  <si>
    <t>NIP. 19740621 199403 2 001</t>
  </si>
  <si>
    <t xml:space="preserve">Bendahara Penerimaan  SKPD    </t>
  </si>
  <si>
    <t>Bendahara Penerimaan SKPD</t>
  </si>
  <si>
    <t>Hotel Melati Satu</t>
  </si>
  <si>
    <t>Rumah Makan</t>
  </si>
  <si>
    <t>Karaoke</t>
  </si>
  <si>
    <t>Sirkus/Akrobat/Sulap</t>
  </si>
  <si>
    <t>Permainan Bilyard</t>
  </si>
  <si>
    <t>Balap Kendaraan Bermotor</t>
  </si>
  <si>
    <t>Permainan Ketangkasan</t>
  </si>
  <si>
    <t>Panti Pijat/Refleksi</t>
  </si>
  <si>
    <t>Papan/Billboard/Videotron/Megatron</t>
  </si>
  <si>
    <t>Kain</t>
  </si>
  <si>
    <t>Melekat/Sticker</t>
  </si>
  <si>
    <t>Selebaran</t>
  </si>
  <si>
    <t>Berjalan</t>
  </si>
  <si>
    <t>Batu Blonos</t>
  </si>
  <si>
    <t>Tanah Urug</t>
  </si>
  <si>
    <t>Walet</t>
  </si>
  <si>
    <t>Mengetahui :</t>
  </si>
  <si>
    <t>DATA REALISASI PENERIMAAN PAJAK DAERAH KABUPATEN TEGAL</t>
  </si>
  <si>
    <t xml:space="preserve">R E A L I S A S I     B U L A N </t>
  </si>
  <si>
    <t>%</t>
  </si>
  <si>
    <t>JANUARI</t>
  </si>
  <si>
    <t>PEBRUARI</t>
  </si>
  <si>
    <t>MARET</t>
  </si>
  <si>
    <t>APRIL</t>
  </si>
  <si>
    <t>MEI</t>
  </si>
  <si>
    <t>JUNI</t>
  </si>
  <si>
    <t>JULI</t>
  </si>
  <si>
    <t>AGUSTUS</t>
  </si>
  <si>
    <t>SEPTEMBER</t>
  </si>
  <si>
    <t>OKTOBER</t>
  </si>
  <si>
    <t>NOPEMBER</t>
  </si>
  <si>
    <t>DESEMBER</t>
  </si>
  <si>
    <t>PAJAK AIR TANAH</t>
  </si>
  <si>
    <t>Air Tanah</t>
  </si>
  <si>
    <t>dari</t>
  </si>
  <si>
    <t>Reali</t>
  </si>
  <si>
    <t>sasi</t>
  </si>
  <si>
    <t>JUMLAH TOTAL REALISASI</t>
  </si>
  <si>
    <t>% REALISASI</t>
  </si>
  <si>
    <t>PAJAK BPHTB</t>
  </si>
  <si>
    <t>S O F U R O H, SE</t>
  </si>
  <si>
    <t>PAJAK MINERBA</t>
  </si>
  <si>
    <t>BPHTB</t>
  </si>
  <si>
    <t>PAJAK PARKIR</t>
  </si>
  <si>
    <t>Parkir</t>
  </si>
  <si>
    <t>PAJAK BUMI DAN BANGUNAN</t>
  </si>
  <si>
    <t>P B B</t>
  </si>
  <si>
    <t>Selaku Pengguna Anggaran</t>
  </si>
  <si>
    <t>Hotel Bintang Dua</t>
  </si>
  <si>
    <t>Hotel Bintang Satu</t>
  </si>
  <si>
    <t>PBB Pedesaan</t>
  </si>
  <si>
    <t>Katering</t>
  </si>
  <si>
    <t>Batu kapur</t>
  </si>
  <si>
    <t>Restoran</t>
  </si>
  <si>
    <t>Pertandingan Olahraga</t>
  </si>
  <si>
    <t>Pasir Pasang</t>
  </si>
  <si>
    <t>Kepala Dinas PPKAD</t>
  </si>
  <si>
    <t>Slawi,    5   Pebruari 2016</t>
  </si>
  <si>
    <t>(SPJ PENDAPATAN - ADMINISTRATIF)</t>
  </si>
  <si>
    <t>BADAN PENGELOLAAN PENDAPATAN DAERAH</t>
  </si>
  <si>
    <t>BUDI SUKAMTO, S.IP</t>
  </si>
  <si>
    <t>BULAN  : JANUARI 2017</t>
  </si>
  <si>
    <t>NIP. 19600214 198503 1 008</t>
  </si>
  <si>
    <t>PAJAK PENERANGAN JALAN</t>
  </si>
  <si>
    <t>PPJU</t>
  </si>
  <si>
    <t>P P J</t>
  </si>
  <si>
    <t>TAHUN 2017</t>
  </si>
  <si>
    <t>NIP. 19710805 199103 2 005</t>
  </si>
  <si>
    <t>BULAN  : FEBRUARI 2017</t>
  </si>
  <si>
    <t>PEND.LAIN2 SAH</t>
  </si>
  <si>
    <t>PENDAPATAN LAIN2 YG SAH</t>
  </si>
  <si>
    <t>Pendpt denda ats pelanggaran perda</t>
  </si>
  <si>
    <t>KEPALA  BPPD  KAB. TEGAL</t>
  </si>
  <si>
    <t>MOH. SOLEH, SH, S.Sos, M.Si, M.Kn</t>
  </si>
  <si>
    <t xml:space="preserve">                     </t>
  </si>
  <si>
    <t>Slawi,    05 Januari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</si>
</sst>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_);_(* \(#,##0\);_(* &quot;-&quot;_);_(@_)"/>
    <numFmt numFmtId="165" formatCode="_(* #,##0.00_);_(* \(#,##0.00\);_(* &quot;-&quot;_);_(@_)"/>
  </numFmts>
  <fonts count="19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u val="singleAccounting"/>
      <sz val="9"/>
      <name val="Arial"/>
      <family val="2"/>
    </font>
    <font>
      <b/>
      <u/>
      <sz val="9"/>
      <name val="Arial"/>
      <family val="2"/>
    </font>
    <font>
      <sz val="8"/>
      <name val="Arial"/>
      <family val="2"/>
    </font>
    <font>
      <b/>
      <u/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sz val="12"/>
      <color theme="0"/>
      <name val="Arial"/>
      <family val="2"/>
    </font>
    <font>
      <u val="singleAccounting"/>
      <sz val="9"/>
      <name val="Arial"/>
      <family val="2"/>
    </font>
    <font>
      <b/>
      <sz val="14"/>
      <name val="Arial"/>
      <family val="2"/>
    </font>
    <font>
      <b/>
      <u/>
      <sz val="11"/>
      <name val="Arial"/>
      <family val="2"/>
    </font>
    <font>
      <sz val="11"/>
      <name val="Arial"/>
      <family val="2"/>
    </font>
    <font>
      <b/>
      <sz val="16"/>
      <name val="Arial"/>
      <family val="2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20">
    <xf numFmtId="0" fontId="0" fillId="0" borderId="0" xfId="0"/>
    <xf numFmtId="0" fontId="0" fillId="0" borderId="0" xfId="0" applyAlignment="1">
      <alignment vertic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0" fillId="0" borderId="0" xfId="0" applyBorder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164" fontId="6" fillId="0" borderId="0" xfId="0" applyNumberFormat="1" applyFont="1" applyBorder="1" applyAlignment="1">
      <alignment vertical="center"/>
    </xf>
    <xf numFmtId="164" fontId="4" fillId="0" borderId="0" xfId="0" quotePrefix="1" applyNumberFormat="1" applyFont="1" applyBorder="1" applyAlignment="1">
      <alignment horizontal="center" vertical="center"/>
    </xf>
    <xf numFmtId="164" fontId="4" fillId="0" borderId="4" xfId="0" applyNumberFormat="1" applyFont="1" applyBorder="1" applyAlignment="1">
      <alignment vertical="center"/>
    </xf>
    <xf numFmtId="164" fontId="7" fillId="0" borderId="5" xfId="0" applyNumberFormat="1" applyFont="1" applyBorder="1" applyAlignment="1">
      <alignment vertical="center"/>
    </xf>
    <xf numFmtId="164" fontId="4" fillId="0" borderId="0" xfId="0" applyNumberFormat="1" applyFont="1" applyBorder="1" applyAlignment="1">
      <alignment horizontal="left" vertical="center"/>
    </xf>
    <xf numFmtId="164" fontId="4" fillId="0" borderId="0" xfId="0" applyNumberFormat="1" applyFont="1" applyBorder="1" applyAlignment="1">
      <alignment vertical="center"/>
    </xf>
    <xf numFmtId="164" fontId="4" fillId="0" borderId="4" xfId="0" applyNumberFormat="1" applyFont="1" applyBorder="1" applyAlignment="1">
      <alignment horizontal="center" vertical="center"/>
    </xf>
    <xf numFmtId="164" fontId="4" fillId="0" borderId="3" xfId="0" applyNumberFormat="1" applyFont="1" applyBorder="1" applyAlignment="1">
      <alignment vertical="center"/>
    </xf>
    <xf numFmtId="164" fontId="4" fillId="0" borderId="5" xfId="0" applyNumberFormat="1" applyFont="1" applyBorder="1" applyAlignment="1">
      <alignment vertical="center"/>
    </xf>
    <xf numFmtId="164" fontId="4" fillId="0" borderId="3" xfId="0" applyNumberFormat="1" applyFont="1" applyBorder="1" applyAlignment="1">
      <alignment horizontal="center" vertical="center"/>
    </xf>
    <xf numFmtId="164" fontId="5" fillId="0" borderId="4" xfId="0" applyNumberFormat="1" applyFont="1" applyBorder="1" applyAlignment="1">
      <alignment vertical="center"/>
    </xf>
    <xf numFmtId="164" fontId="6" fillId="0" borderId="5" xfId="0" applyNumberFormat="1" applyFont="1" applyBorder="1" applyAlignment="1">
      <alignment vertical="center"/>
    </xf>
    <xf numFmtId="164" fontId="4" fillId="0" borderId="4" xfId="0" applyNumberFormat="1" applyFont="1" applyBorder="1" applyAlignment="1">
      <alignment horizontal="right" vertical="center"/>
    </xf>
    <xf numFmtId="164" fontId="5" fillId="0" borderId="0" xfId="0" applyNumberFormat="1" applyFont="1" applyBorder="1" applyAlignment="1">
      <alignment vertical="center"/>
    </xf>
    <xf numFmtId="164" fontId="5" fillId="0" borderId="0" xfId="0" quotePrefix="1" applyNumberFormat="1" applyFont="1" applyBorder="1" applyAlignment="1">
      <alignment horizontal="center" vertical="center"/>
    </xf>
    <xf numFmtId="164" fontId="4" fillId="0" borderId="0" xfId="0" quotePrefix="1" applyNumberFormat="1" applyFont="1" applyBorder="1" applyAlignment="1">
      <alignment vertical="center"/>
    </xf>
    <xf numFmtId="164" fontId="5" fillId="0" borderId="0" xfId="0" quotePrefix="1" applyNumberFormat="1" applyFont="1" applyBorder="1" applyAlignment="1">
      <alignment vertical="center"/>
    </xf>
    <xf numFmtId="164" fontId="4" fillId="0" borderId="5" xfId="0" applyNumberFormat="1" applyFont="1" applyBorder="1" applyAlignment="1">
      <alignment horizontal="center" vertical="center"/>
    </xf>
    <xf numFmtId="164" fontId="0" fillId="0" borderId="0" xfId="0" applyNumberFormat="1" applyBorder="1" applyAlignment="1">
      <alignment vertical="center"/>
    </xf>
    <xf numFmtId="0" fontId="4" fillId="0" borderId="0" xfId="0" applyFont="1" applyAlignment="1">
      <alignment vertical="center"/>
    </xf>
    <xf numFmtId="164" fontId="7" fillId="0" borderId="0" xfId="0" applyNumberFormat="1" applyFont="1" applyBorder="1" applyAlignment="1">
      <alignment vertical="center"/>
    </xf>
    <xf numFmtId="0" fontId="4" fillId="0" borderId="0" xfId="0" quotePrefix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164" fontId="4" fillId="0" borderId="4" xfId="0" quotePrefix="1" applyNumberFormat="1" applyFont="1" applyBorder="1" applyAlignment="1">
      <alignment horizontal="center" vertical="center"/>
    </xf>
    <xf numFmtId="164" fontId="5" fillId="0" borderId="3" xfId="0" applyNumberFormat="1" applyFont="1" applyBorder="1" applyAlignment="1">
      <alignment horizontal="left" vertical="center"/>
    </xf>
    <xf numFmtId="164" fontId="5" fillId="0" borderId="3" xfId="0" applyNumberFormat="1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4" fillId="0" borderId="5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64" fontId="5" fillId="0" borderId="6" xfId="0" applyNumberFormat="1" applyFont="1" applyBorder="1" applyAlignment="1">
      <alignment horizontal="center" vertical="center"/>
    </xf>
    <xf numFmtId="164" fontId="5" fillId="0" borderId="7" xfId="0" applyNumberFormat="1" applyFont="1" applyBorder="1" applyAlignment="1">
      <alignment horizontal="center" vertical="center"/>
    </xf>
    <xf numFmtId="164" fontId="5" fillId="0" borderId="8" xfId="0" applyNumberFormat="1" applyFont="1" applyBorder="1" applyAlignment="1">
      <alignment vertical="center"/>
    </xf>
    <xf numFmtId="164" fontId="5" fillId="0" borderId="9" xfId="0" applyNumberFormat="1" applyFont="1" applyBorder="1" applyAlignment="1">
      <alignment vertical="center"/>
    </xf>
    <xf numFmtId="164" fontId="5" fillId="0" borderId="7" xfId="0" applyNumberFormat="1" applyFont="1" applyBorder="1" applyAlignment="1">
      <alignment vertical="center"/>
    </xf>
    <xf numFmtId="164" fontId="5" fillId="0" borderId="6" xfId="0" applyNumberFormat="1" applyFont="1" applyBorder="1" applyAlignment="1">
      <alignment vertical="center"/>
    </xf>
    <xf numFmtId="164" fontId="5" fillId="0" borderId="12" xfId="0" quotePrefix="1" applyNumberFormat="1" applyFont="1" applyBorder="1" applyAlignment="1">
      <alignment horizontal="center" vertical="center"/>
    </xf>
    <xf numFmtId="164" fontId="5" fillId="0" borderId="11" xfId="0" applyNumberFormat="1" applyFont="1" applyBorder="1" applyAlignment="1">
      <alignment horizontal="center" vertical="center"/>
    </xf>
    <xf numFmtId="164" fontId="5" fillId="0" borderId="11" xfId="0" applyNumberFormat="1" applyFont="1" applyBorder="1" applyAlignment="1">
      <alignment vertical="center"/>
    </xf>
    <xf numFmtId="164" fontId="5" fillId="0" borderId="12" xfId="0" quotePrefix="1" applyNumberFormat="1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164" fontId="1" fillId="0" borderId="0" xfId="1" applyFont="1" applyAlignment="1">
      <alignment vertical="center"/>
    </xf>
    <xf numFmtId="164" fontId="10" fillId="0" borderId="1" xfId="1" applyFont="1" applyBorder="1" applyAlignment="1">
      <alignment horizontal="center" vertical="center" wrapText="1" shrinkToFit="1"/>
    </xf>
    <xf numFmtId="164" fontId="11" fillId="0" borderId="5" xfId="1" applyFont="1" applyBorder="1" applyAlignment="1">
      <alignment horizontal="center" vertical="center" wrapText="1" shrinkToFit="1"/>
    </xf>
    <xf numFmtId="164" fontId="11" fillId="0" borderId="2" xfId="1" applyFont="1" applyBorder="1" applyAlignment="1">
      <alignment horizontal="center" vertical="center" wrapText="1" shrinkToFit="1"/>
    </xf>
    <xf numFmtId="164" fontId="11" fillId="0" borderId="6" xfId="1" applyFont="1" applyBorder="1" applyAlignment="1">
      <alignment horizontal="center" vertical="center"/>
    </xf>
    <xf numFmtId="2" fontId="12" fillId="0" borderId="5" xfId="1" applyNumberFormat="1" applyFont="1" applyBorder="1" applyAlignment="1">
      <alignment vertical="center"/>
    </xf>
    <xf numFmtId="164" fontId="1" fillId="0" borderId="14" xfId="1" applyFont="1" applyBorder="1" applyAlignment="1">
      <alignment vertical="center"/>
    </xf>
    <xf numFmtId="2" fontId="1" fillId="0" borderId="5" xfId="1" applyNumberFormat="1" applyFont="1" applyBorder="1" applyAlignment="1">
      <alignment vertical="center"/>
    </xf>
    <xf numFmtId="164" fontId="2" fillId="0" borderId="0" xfId="0" applyNumberFormat="1" applyFont="1" applyBorder="1" applyAlignment="1">
      <alignment vertical="center"/>
    </xf>
    <xf numFmtId="164" fontId="5" fillId="0" borderId="0" xfId="0" applyNumberFormat="1" applyFont="1" applyBorder="1" applyAlignment="1">
      <alignment horizontal="left" vertical="center"/>
    </xf>
    <xf numFmtId="164" fontId="2" fillId="0" borderId="0" xfId="1" applyFont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quotePrefix="1" applyFont="1" applyBorder="1" applyAlignment="1">
      <alignment horizontal="center" vertical="center"/>
    </xf>
    <xf numFmtId="0" fontId="5" fillId="0" borderId="0" xfId="0" quotePrefix="1" applyFont="1" applyBorder="1" applyAlignment="1">
      <alignment vertical="center"/>
    </xf>
    <xf numFmtId="164" fontId="5" fillId="0" borderId="0" xfId="0" applyNumberFormat="1" applyFont="1" applyBorder="1" applyAlignment="1">
      <alignment horizontal="right" vertical="center"/>
    </xf>
    <xf numFmtId="164" fontId="5" fillId="0" borderId="0" xfId="0" applyNumberFormat="1" applyFont="1" applyFill="1" applyBorder="1" applyAlignment="1">
      <alignment horizontal="left" vertical="center"/>
    </xf>
    <xf numFmtId="164" fontId="2" fillId="0" borderId="0" xfId="0" applyNumberFormat="1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164" fontId="5" fillId="0" borderId="0" xfId="0" applyNumberFormat="1" applyFont="1" applyAlignment="1">
      <alignment vertical="center"/>
    </xf>
    <xf numFmtId="0" fontId="5" fillId="0" borderId="0" xfId="0" applyFont="1" applyFill="1" applyBorder="1" applyAlignment="1">
      <alignment vertical="center"/>
    </xf>
    <xf numFmtId="0" fontId="1" fillId="0" borderId="0" xfId="0" applyFont="1" applyAlignment="1">
      <alignment vertical="center"/>
    </xf>
    <xf numFmtId="164" fontId="4" fillId="0" borderId="0" xfId="0" applyNumberFormat="1" applyFont="1" applyBorder="1" applyAlignment="1">
      <alignment horizontal="center" vertical="center"/>
    </xf>
    <xf numFmtId="164" fontId="4" fillId="0" borderId="3" xfId="0" applyNumberFormat="1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165" fontId="4" fillId="0" borderId="5" xfId="0" applyNumberFormat="1" applyFont="1" applyBorder="1" applyAlignment="1">
      <alignment vertical="center"/>
    </xf>
    <xf numFmtId="164" fontId="14" fillId="0" borderId="5" xfId="0" applyNumberFormat="1" applyFont="1" applyBorder="1" applyAlignment="1">
      <alignment vertical="center"/>
    </xf>
    <xf numFmtId="0" fontId="0" fillId="0" borderId="5" xfId="0" applyBorder="1" applyAlignment="1">
      <alignment vertical="center"/>
    </xf>
    <xf numFmtId="164" fontId="4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164" fontId="5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164" fontId="1" fillId="0" borderId="0" xfId="1" applyFont="1" applyBorder="1" applyAlignment="1">
      <alignment vertical="center"/>
    </xf>
    <xf numFmtId="165" fontId="5" fillId="0" borderId="0" xfId="1" applyNumberFormat="1" applyFont="1" applyBorder="1" applyAlignment="1">
      <alignment vertical="center"/>
    </xf>
    <xf numFmtId="0" fontId="13" fillId="0" borderId="0" xfId="0" applyFont="1" applyAlignment="1">
      <alignment vertical="center"/>
    </xf>
    <xf numFmtId="164" fontId="14" fillId="0" borderId="4" xfId="0" applyNumberFormat="1" applyFont="1" applyBorder="1" applyAlignment="1">
      <alignment horizontal="center" vertical="center"/>
    </xf>
    <xf numFmtId="164" fontId="14" fillId="0" borderId="3" xfId="0" applyNumberFormat="1" applyFont="1" applyBorder="1" applyAlignment="1">
      <alignment horizontal="left" vertical="center"/>
    </xf>
    <xf numFmtId="164" fontId="6" fillId="0" borderId="0" xfId="0" applyNumberFormat="1" applyFont="1" applyBorder="1" applyAlignment="1">
      <alignment horizontal="center" vertical="center"/>
    </xf>
    <xf numFmtId="164" fontId="4" fillId="0" borderId="0" xfId="0" applyNumberFormat="1" applyFont="1" applyBorder="1" applyAlignment="1">
      <alignment horizontal="center" vertical="center"/>
    </xf>
    <xf numFmtId="164" fontId="5" fillId="0" borderId="8" xfId="0" applyNumberFormat="1" applyFont="1" applyBorder="1" applyAlignment="1">
      <alignment horizontal="center" vertical="center"/>
    </xf>
    <xf numFmtId="164" fontId="5" fillId="0" borderId="9" xfId="0" applyNumberFormat="1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64" fontId="5" fillId="0" borderId="0" xfId="0" applyNumberFormat="1" applyFont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164" fontId="5" fillId="0" borderId="0" xfId="0" applyNumberFormat="1" applyFont="1" applyBorder="1" applyAlignment="1">
      <alignment horizontal="center" vertical="center"/>
    </xf>
    <xf numFmtId="164" fontId="5" fillId="0" borderId="5" xfId="0" applyNumberFormat="1" applyFont="1" applyBorder="1" applyAlignment="1">
      <alignment vertical="center"/>
    </xf>
    <xf numFmtId="164" fontId="4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164" fontId="4" fillId="0" borderId="2" xfId="0" applyNumberFormat="1" applyFont="1" applyBorder="1" applyAlignment="1">
      <alignment horizontal="center" vertical="center"/>
    </xf>
    <xf numFmtId="164" fontId="4" fillId="0" borderId="16" xfId="0" applyNumberFormat="1" applyFont="1" applyBorder="1" applyAlignment="1">
      <alignment horizontal="center" vertical="center"/>
    </xf>
    <xf numFmtId="164" fontId="4" fillId="0" borderId="17" xfId="0" quotePrefix="1" applyNumberFormat="1" applyFont="1" applyBorder="1" applyAlignment="1">
      <alignment horizontal="center" vertical="center"/>
    </xf>
    <xf numFmtId="164" fontId="4" fillId="0" borderId="18" xfId="0" quotePrefix="1" applyNumberFormat="1" applyFont="1" applyBorder="1" applyAlignment="1">
      <alignment horizontal="center" vertical="center"/>
    </xf>
    <xf numFmtId="164" fontId="4" fillId="0" borderId="16" xfId="0" applyNumberFormat="1" applyFont="1" applyBorder="1" applyAlignment="1">
      <alignment horizontal="left" vertical="center"/>
    </xf>
    <xf numFmtId="164" fontId="4" fillId="0" borderId="17" xfId="0" applyNumberFormat="1" applyFont="1" applyBorder="1" applyAlignment="1">
      <alignment horizontal="center" vertical="center"/>
    </xf>
    <xf numFmtId="164" fontId="4" fillId="0" borderId="18" xfId="0" applyNumberFormat="1" applyFont="1" applyBorder="1" applyAlignment="1">
      <alignment vertical="center"/>
    </xf>
    <xf numFmtId="164" fontId="4" fillId="0" borderId="2" xfId="0" applyNumberFormat="1" applyFont="1" applyBorder="1" applyAlignment="1">
      <alignment vertical="center"/>
    </xf>
    <xf numFmtId="2" fontId="1" fillId="0" borderId="2" xfId="1" applyNumberFormat="1" applyFont="1" applyBorder="1" applyAlignment="1">
      <alignment vertical="center"/>
    </xf>
    <xf numFmtId="164" fontId="4" fillId="0" borderId="0" xfId="0" applyNumberFormat="1" applyFont="1" applyBorder="1" applyAlignment="1">
      <alignment horizontal="center" vertical="center"/>
    </xf>
    <xf numFmtId="164" fontId="5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2" fontId="9" fillId="0" borderId="5" xfId="1" applyNumberFormat="1" applyFont="1" applyBorder="1" applyAlignment="1">
      <alignment vertical="center"/>
    </xf>
    <xf numFmtId="0" fontId="0" fillId="0" borderId="5" xfId="0" applyBorder="1" applyAlignment="1">
      <alignment horizontal="center" vertical="center"/>
    </xf>
    <xf numFmtId="2" fontId="2" fillId="0" borderId="6" xfId="1" applyNumberFormat="1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64" fontId="4" fillId="0" borderId="0" xfId="0" applyNumberFormat="1" applyFont="1" applyBorder="1" applyAlignment="1">
      <alignment horizontal="center" vertical="center"/>
    </xf>
    <xf numFmtId="164" fontId="5" fillId="0" borderId="0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164" fontId="5" fillId="0" borderId="8" xfId="0" applyNumberFormat="1" applyFont="1" applyBorder="1" applyAlignment="1">
      <alignment horizontal="center" vertical="center"/>
    </xf>
    <xf numFmtId="164" fontId="5" fillId="0" borderId="9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164" fontId="10" fillId="0" borderId="10" xfId="0" applyNumberFormat="1" applyFont="1" applyBorder="1" applyAlignment="1">
      <alignment horizontal="center" vertical="center"/>
    </xf>
    <xf numFmtId="164" fontId="10" fillId="0" borderId="11" xfId="0" applyNumberFormat="1" applyFont="1" applyBorder="1" applyAlignment="1">
      <alignment horizontal="left" vertical="center"/>
    </xf>
    <xf numFmtId="164" fontId="10" fillId="0" borderId="12" xfId="0" quotePrefix="1" applyNumberFormat="1" applyFont="1" applyBorder="1" applyAlignment="1">
      <alignment horizontal="center" vertical="center"/>
    </xf>
    <xf numFmtId="164" fontId="10" fillId="0" borderId="12" xfId="0" applyNumberFormat="1" applyFont="1" applyBorder="1" applyAlignment="1">
      <alignment horizontal="center" vertical="center"/>
    </xf>
    <xf numFmtId="164" fontId="10" fillId="0" borderId="13" xfId="0" applyNumberFormat="1" applyFont="1" applyBorder="1" applyAlignment="1">
      <alignment vertical="center"/>
    </xf>
    <xf numFmtId="164" fontId="10" fillId="0" borderId="10" xfId="0" applyNumberFormat="1" applyFont="1" applyBorder="1" applyAlignment="1">
      <alignment vertical="center"/>
    </xf>
    <xf numFmtId="2" fontId="10" fillId="0" borderId="10" xfId="1" applyNumberFormat="1" applyFont="1" applyBorder="1" applyAlignment="1">
      <alignment vertical="center"/>
    </xf>
    <xf numFmtId="164" fontId="10" fillId="0" borderId="12" xfId="0" applyNumberFormat="1" applyFont="1" applyBorder="1" applyAlignment="1">
      <alignment vertical="center"/>
    </xf>
    <xf numFmtId="0" fontId="10" fillId="0" borderId="12" xfId="0" applyFont="1" applyBorder="1" applyAlignment="1">
      <alignment vertical="center"/>
    </xf>
    <xf numFmtId="164" fontId="10" fillId="0" borderId="17" xfId="0" quotePrefix="1" applyNumberFormat="1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164" fontId="10" fillId="0" borderId="17" xfId="0" applyNumberFormat="1" applyFont="1" applyBorder="1" applyAlignment="1">
      <alignment horizontal="center" vertical="center"/>
    </xf>
    <xf numFmtId="164" fontId="10" fillId="0" borderId="11" xfId="0" applyNumberFormat="1" applyFont="1" applyBorder="1" applyAlignment="1">
      <alignment vertical="center"/>
    </xf>
    <xf numFmtId="164" fontId="10" fillId="0" borderId="12" xfId="0" quotePrefix="1" applyNumberFormat="1" applyFont="1" applyBorder="1" applyAlignment="1">
      <alignment vertical="center"/>
    </xf>
    <xf numFmtId="165" fontId="10" fillId="0" borderId="10" xfId="1" applyNumberFormat="1" applyFont="1" applyBorder="1" applyAlignment="1">
      <alignment vertical="center"/>
    </xf>
    <xf numFmtId="164" fontId="10" fillId="0" borderId="6" xfId="0" applyNumberFormat="1" applyFont="1" applyBorder="1" applyAlignment="1">
      <alignment horizontal="center" vertical="center"/>
    </xf>
    <xf numFmtId="164" fontId="10" fillId="0" borderId="8" xfId="0" applyNumberFormat="1" applyFont="1" applyBorder="1" applyAlignment="1">
      <alignment vertical="center"/>
    </xf>
    <xf numFmtId="164" fontId="10" fillId="0" borderId="9" xfId="0" applyNumberFormat="1" applyFont="1" applyBorder="1" applyAlignment="1">
      <alignment vertical="center"/>
    </xf>
    <xf numFmtId="164" fontId="10" fillId="0" borderId="7" xfId="0" applyNumberFormat="1" applyFont="1" applyBorder="1" applyAlignment="1">
      <alignment vertical="center"/>
    </xf>
    <xf numFmtId="164" fontId="10" fillId="0" borderId="6" xfId="0" applyNumberFormat="1" applyFont="1" applyBorder="1" applyAlignment="1">
      <alignment vertical="center"/>
    </xf>
    <xf numFmtId="2" fontId="10" fillId="0" borderId="6" xfId="1" applyNumberFormat="1" applyFont="1" applyBorder="1" applyAlignment="1">
      <alignment vertical="center"/>
    </xf>
    <xf numFmtId="0" fontId="10" fillId="0" borderId="0" xfId="0" applyFont="1" applyAlignment="1">
      <alignment horizontal="center" vertical="center"/>
    </xf>
    <xf numFmtId="164" fontId="10" fillId="0" borderId="0" xfId="0" applyNumberFormat="1" applyFont="1" applyBorder="1" applyAlignment="1">
      <alignment vertical="center"/>
    </xf>
    <xf numFmtId="0" fontId="16" fillId="0" borderId="0" xfId="0" applyFont="1" applyFill="1" applyBorder="1" applyAlignment="1">
      <alignment horizontal="center" vertical="center"/>
    </xf>
    <xf numFmtId="164" fontId="17" fillId="0" borderId="0" xfId="0" applyNumberFormat="1" applyFont="1" applyBorder="1" applyAlignment="1">
      <alignment horizontal="left" vertical="center"/>
    </xf>
    <xf numFmtId="164" fontId="17" fillId="0" borderId="0" xfId="0" applyNumberFormat="1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164" fontId="5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164" fontId="10" fillId="0" borderId="0" xfId="0" applyNumberFormat="1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164" fontId="5" fillId="0" borderId="11" xfId="0" applyNumberFormat="1" applyFont="1" applyBorder="1" applyAlignment="1">
      <alignment horizontal="left" vertical="center"/>
    </xf>
    <xf numFmtId="164" fontId="4" fillId="0" borderId="0" xfId="0" applyNumberFormat="1" applyFont="1" applyBorder="1" applyAlignment="1">
      <alignment horizontal="center" vertical="center"/>
    </xf>
    <xf numFmtId="0" fontId="4" fillId="0" borderId="1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164" fontId="4" fillId="0" borderId="0" xfId="0" applyNumberFormat="1" applyFont="1" applyBorder="1" applyAlignment="1">
      <alignment horizontal="center" vertical="center"/>
    </xf>
    <xf numFmtId="164" fontId="5" fillId="0" borderId="0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6" xfId="0" quotePrefix="1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164" fontId="10" fillId="0" borderId="11" xfId="0" applyNumberFormat="1" applyFont="1" applyBorder="1" applyAlignment="1">
      <alignment horizontal="left" vertical="center" wrapText="1" shrinkToFit="1"/>
    </xf>
    <xf numFmtId="164" fontId="10" fillId="0" borderId="12" xfId="0" applyNumberFormat="1" applyFont="1" applyBorder="1" applyAlignment="1">
      <alignment horizontal="left" vertical="center" wrapText="1" shrinkToFit="1"/>
    </xf>
    <xf numFmtId="164" fontId="10" fillId="0" borderId="13" xfId="0" applyNumberFormat="1" applyFont="1" applyBorder="1" applyAlignment="1">
      <alignment horizontal="left" vertical="center" wrapText="1" shrinkToFit="1"/>
    </xf>
    <xf numFmtId="0" fontId="10" fillId="0" borderId="12" xfId="0" applyFont="1" applyBorder="1" applyAlignment="1">
      <alignment vertical="center" wrapText="1" shrinkToFit="1"/>
    </xf>
    <xf numFmtId="0" fontId="10" fillId="0" borderId="13" xfId="0" applyFont="1" applyBorder="1" applyAlignment="1">
      <alignment vertical="center" wrapText="1" shrinkToFit="1"/>
    </xf>
    <xf numFmtId="164" fontId="10" fillId="0" borderId="0" xfId="0" applyNumberFormat="1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164" fontId="5" fillId="0" borderId="8" xfId="0" applyNumberFormat="1" applyFont="1" applyBorder="1" applyAlignment="1">
      <alignment horizontal="center" vertical="center"/>
    </xf>
    <xf numFmtId="164" fontId="5" fillId="0" borderId="9" xfId="0" applyNumberFormat="1" applyFont="1" applyBorder="1" applyAlignment="1">
      <alignment horizontal="center" vertical="center"/>
    </xf>
    <xf numFmtId="164" fontId="17" fillId="0" borderId="0" xfId="0" applyNumberFormat="1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 shrinkToFit="1"/>
    </xf>
    <xf numFmtId="0" fontId="4" fillId="0" borderId="5" xfId="0" applyFont="1" applyBorder="1" applyAlignment="1">
      <alignment horizontal="center" vertical="center" wrapText="1" shrinkToFit="1"/>
    </xf>
    <xf numFmtId="0" fontId="4" fillId="0" borderId="15" xfId="0" applyFont="1" applyBorder="1" applyAlignment="1">
      <alignment horizontal="center" vertical="center" wrapText="1" shrinkToFit="1"/>
    </xf>
    <xf numFmtId="0" fontId="5" fillId="0" borderId="1" xfId="0" applyFont="1" applyBorder="1" applyAlignment="1">
      <alignment horizontal="center" vertical="center" wrapText="1" shrinkToFit="1"/>
    </xf>
    <xf numFmtId="0" fontId="5" fillId="0" borderId="5" xfId="0" applyFont="1" applyBorder="1" applyAlignment="1">
      <alignment horizontal="center" vertical="center" wrapText="1" shrinkToFit="1"/>
    </xf>
    <xf numFmtId="0" fontId="5" fillId="0" borderId="15" xfId="0" applyFont="1" applyBorder="1" applyAlignment="1">
      <alignment horizontal="center" vertical="center" wrapText="1" shrinkToFit="1"/>
    </xf>
  </cellXfs>
  <cellStyles count="2">
    <cellStyle name="Comma [0]" xfId="1" builtinId="6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SUS\Downloads\PERHITUNGAN%20HARIAN%2020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SUS\Downloads\PERHITUNGAN%20HARIAN%202017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  <sheetName val="FEB"/>
      <sheetName val="MARET"/>
      <sheetName val="APRIL"/>
      <sheetName val="MEI"/>
      <sheetName val="JUNI"/>
      <sheetName val="JULI"/>
      <sheetName val="AUG"/>
      <sheetName val="SEPT"/>
      <sheetName val="OKT"/>
      <sheetName val="NOV"/>
    </sheetNames>
    <sheetDataSet>
      <sheetData sheetId="0">
        <row r="5">
          <cell r="AM5">
            <v>1000000</v>
          </cell>
        </row>
        <row r="6">
          <cell r="AM6">
            <v>36395230</v>
          </cell>
        </row>
        <row r="7">
          <cell r="AM7">
            <v>7230000</v>
          </cell>
        </row>
        <row r="9">
          <cell r="AM9">
            <v>40620231</v>
          </cell>
        </row>
        <row r="10">
          <cell r="AM10">
            <v>15450000</v>
          </cell>
        </row>
        <row r="11">
          <cell r="AM11">
            <v>62255942</v>
          </cell>
        </row>
        <row r="14">
          <cell r="AM14">
            <v>300000</v>
          </cell>
        </row>
        <row r="15">
          <cell r="AM15">
            <v>0</v>
          </cell>
        </row>
        <row r="16">
          <cell r="AM16">
            <v>75000</v>
          </cell>
        </row>
        <row r="17">
          <cell r="AM17">
            <v>0</v>
          </cell>
        </row>
        <row r="18">
          <cell r="AM18">
            <v>9652588</v>
          </cell>
        </row>
        <row r="19">
          <cell r="AM19">
            <v>0</v>
          </cell>
        </row>
        <row r="20">
          <cell r="AM20">
            <v>0</v>
          </cell>
        </row>
        <row r="22">
          <cell r="AM22">
            <v>87086700</v>
          </cell>
        </row>
        <row r="23">
          <cell r="AM23">
            <v>3337500</v>
          </cell>
        </row>
        <row r="24">
          <cell r="AM24">
            <v>0</v>
          </cell>
        </row>
        <row r="25">
          <cell r="AM25">
            <v>0</v>
          </cell>
        </row>
        <row r="26">
          <cell r="AM26">
            <v>35052000</v>
          </cell>
        </row>
        <row r="27">
          <cell r="AM27">
            <v>2836373505</v>
          </cell>
        </row>
        <row r="30">
          <cell r="AM30">
            <v>378000</v>
          </cell>
        </row>
        <row r="31">
          <cell r="AM31">
            <v>1950000</v>
          </cell>
        </row>
        <row r="33">
          <cell r="AM33">
            <v>0</v>
          </cell>
        </row>
        <row r="34">
          <cell r="AM34">
            <v>57250625</v>
          </cell>
        </row>
        <row r="36">
          <cell r="AM36">
            <v>3018000</v>
          </cell>
        </row>
        <row r="38">
          <cell r="AM38">
            <v>14483155</v>
          </cell>
        </row>
        <row r="40">
          <cell r="AM40">
            <v>0</v>
          </cell>
        </row>
        <row r="41">
          <cell r="AM41">
            <v>406387255</v>
          </cell>
        </row>
        <row r="44">
          <cell r="AM44">
            <v>629070859</v>
          </cell>
        </row>
      </sheetData>
      <sheetData sheetId="1">
        <row r="4">
          <cell r="AM4">
            <v>12249000</v>
          </cell>
        </row>
        <row r="5">
          <cell r="AM5">
            <v>1000000</v>
          </cell>
        </row>
        <row r="6">
          <cell r="AM6">
            <v>9053000</v>
          </cell>
        </row>
        <row r="7">
          <cell r="AM7">
            <v>2196000</v>
          </cell>
        </row>
      </sheetData>
      <sheetData sheetId="2">
        <row r="4">
          <cell r="AN4">
            <v>59823206</v>
          </cell>
        </row>
      </sheetData>
      <sheetData sheetId="3">
        <row r="4">
          <cell r="AN4">
            <v>49006756</v>
          </cell>
        </row>
      </sheetData>
      <sheetData sheetId="4">
        <row r="4">
          <cell r="AN4">
            <v>23876700</v>
          </cell>
        </row>
      </sheetData>
      <sheetData sheetId="5">
        <row r="4">
          <cell r="AN4">
            <v>31291111</v>
          </cell>
        </row>
      </sheetData>
      <sheetData sheetId="6">
        <row r="4">
          <cell r="BI4">
            <v>31780950</v>
          </cell>
        </row>
      </sheetData>
      <sheetData sheetId="7">
        <row r="4">
          <cell r="BI4">
            <v>52425390</v>
          </cell>
        </row>
      </sheetData>
      <sheetData sheetId="8">
        <row r="4">
          <cell r="BI4">
            <v>45405212</v>
          </cell>
        </row>
      </sheetData>
      <sheetData sheetId="9">
        <row r="4">
          <cell r="BI4">
            <v>35108500</v>
          </cell>
        </row>
      </sheetData>
      <sheetData sheetId="10">
        <row r="48">
          <cell r="BI48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  <sheetName val="FEB"/>
      <sheetName val="MARET"/>
      <sheetName val="APRIL"/>
      <sheetName val="MEI"/>
      <sheetName val="JUNI"/>
      <sheetName val="JULI"/>
      <sheetName val="AUG"/>
      <sheetName val="SEPT"/>
      <sheetName val="OKT"/>
      <sheetName val="NOV"/>
      <sheetName val="DES"/>
      <sheetName val="dend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4">
          <cell r="BJ4">
            <v>37245699</v>
          </cell>
        </row>
        <row r="51">
          <cell r="BJ51">
            <v>7192620374</v>
          </cell>
        </row>
      </sheetData>
      <sheetData sheetId="11">
        <row r="4">
          <cell r="BJ4">
            <v>24340500</v>
          </cell>
        </row>
      </sheetData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27" sqref="D27"/>
    </sheetView>
  </sheetViews>
  <sheetFormatPr defaultRowHeight="12.7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X111"/>
  <sheetViews>
    <sheetView topLeftCell="A36" workbookViewId="0">
      <selection activeCell="Q56" sqref="Q56"/>
    </sheetView>
  </sheetViews>
  <sheetFormatPr defaultRowHeight="12.75" x14ac:dyDescent="0.2"/>
  <cols>
    <col min="1" max="1" width="4" style="1" customWidth="1"/>
    <col min="2" max="4" width="3" style="1" customWidth="1"/>
    <col min="5" max="5" width="4.140625" style="1" bestFit="1" customWidth="1"/>
    <col min="6" max="6" width="4" style="1" customWidth="1"/>
    <col min="7" max="7" width="3.140625" style="1" customWidth="1"/>
    <col min="8" max="8" width="3" style="1" customWidth="1"/>
    <col min="9" max="9" width="4" style="1" customWidth="1"/>
    <col min="10" max="10" width="2.85546875" style="1" customWidth="1"/>
    <col min="11" max="11" width="3.5703125" style="1" customWidth="1"/>
    <col min="12" max="12" width="16.5703125" style="1" customWidth="1"/>
    <col min="13" max="13" width="14.5703125" style="1" bestFit="1" customWidth="1"/>
    <col min="14" max="14" width="12.140625" style="1" customWidth="1"/>
    <col min="15" max="15" width="11" style="1" customWidth="1"/>
    <col min="16" max="16" width="5.140625" style="1" customWidth="1"/>
    <col min="17" max="18" width="13.5703125" style="1" bestFit="1" customWidth="1"/>
    <col min="19" max="19" width="4.85546875" style="1" customWidth="1"/>
    <col min="20" max="20" width="13.42578125" style="1" bestFit="1" customWidth="1"/>
    <col min="21" max="21" width="13.5703125" style="1" bestFit="1" customWidth="1"/>
    <col min="22" max="22" width="9.7109375" style="1" customWidth="1"/>
    <col min="23" max="23" width="14.85546875" style="1" customWidth="1"/>
    <col min="24" max="24" width="7.28515625" style="61" bestFit="1" customWidth="1"/>
    <col min="25" max="16384" width="9.140625" style="1"/>
  </cols>
  <sheetData>
    <row r="1" spans="1:24" ht="15.75" x14ac:dyDescent="0.2">
      <c r="A1" s="191" t="s">
        <v>15</v>
      </c>
      <c r="B1" s="191"/>
      <c r="C1" s="191"/>
      <c r="D1" s="191"/>
      <c r="E1" s="191"/>
      <c r="F1" s="191"/>
      <c r="G1" s="191"/>
      <c r="H1" s="191"/>
      <c r="I1" s="191"/>
      <c r="J1" s="191"/>
      <c r="K1" s="191"/>
      <c r="L1" s="191"/>
      <c r="M1" s="191"/>
      <c r="N1" s="191"/>
      <c r="O1" s="191"/>
      <c r="P1" s="191"/>
      <c r="Q1" s="191"/>
      <c r="R1" s="191"/>
      <c r="S1" s="191"/>
      <c r="T1" s="191"/>
      <c r="U1" s="191"/>
      <c r="V1" s="191"/>
      <c r="W1" s="191"/>
      <c r="X1" s="95"/>
    </row>
    <row r="2" spans="1:24" ht="15.75" x14ac:dyDescent="0.2">
      <c r="A2" s="191" t="s">
        <v>16</v>
      </c>
      <c r="B2" s="191"/>
      <c r="C2" s="191"/>
      <c r="D2" s="191"/>
      <c r="E2" s="191"/>
      <c r="F2" s="191"/>
      <c r="G2" s="191"/>
      <c r="H2" s="191"/>
      <c r="I2" s="191"/>
      <c r="J2" s="191"/>
      <c r="K2" s="191"/>
      <c r="L2" s="191"/>
      <c r="M2" s="191"/>
      <c r="N2" s="191"/>
      <c r="O2" s="191"/>
      <c r="P2" s="191"/>
      <c r="Q2" s="191"/>
      <c r="R2" s="191"/>
      <c r="S2" s="191"/>
      <c r="T2" s="191"/>
      <c r="U2" s="191"/>
      <c r="V2" s="191"/>
      <c r="W2" s="191"/>
      <c r="X2" s="95"/>
    </row>
    <row r="3" spans="1:24" ht="15.75" x14ac:dyDescent="0.2">
      <c r="A3" s="191" t="s">
        <v>106</v>
      </c>
      <c r="B3" s="191"/>
      <c r="C3" s="191"/>
      <c r="D3" s="191"/>
      <c r="E3" s="191"/>
      <c r="F3" s="191"/>
      <c r="G3" s="191"/>
      <c r="H3" s="191"/>
      <c r="I3" s="191"/>
      <c r="J3" s="191"/>
      <c r="K3" s="191"/>
      <c r="L3" s="191"/>
      <c r="M3" s="191"/>
      <c r="N3" s="191"/>
      <c r="O3" s="191"/>
      <c r="P3" s="191"/>
      <c r="Q3" s="191"/>
      <c r="R3" s="191"/>
      <c r="S3" s="191"/>
      <c r="T3" s="191"/>
      <c r="U3" s="191"/>
      <c r="V3" s="191"/>
      <c r="W3" s="191"/>
      <c r="X3" s="95"/>
    </row>
    <row r="4" spans="1:24" ht="15.75" x14ac:dyDescent="0.2">
      <c r="A4" s="191" t="s">
        <v>109</v>
      </c>
      <c r="B4" s="191"/>
      <c r="C4" s="191"/>
      <c r="D4" s="191"/>
      <c r="E4" s="191"/>
      <c r="F4" s="191"/>
      <c r="G4" s="191"/>
      <c r="H4" s="191"/>
      <c r="I4" s="191"/>
      <c r="J4" s="191"/>
      <c r="K4" s="191"/>
      <c r="L4" s="191"/>
      <c r="M4" s="191"/>
      <c r="N4" s="191"/>
      <c r="O4" s="191"/>
      <c r="P4" s="191"/>
      <c r="Q4" s="191"/>
      <c r="R4" s="191"/>
      <c r="S4" s="191"/>
      <c r="T4" s="191"/>
      <c r="U4" s="191"/>
      <c r="V4" s="191"/>
      <c r="W4" s="191"/>
      <c r="X4" s="95"/>
    </row>
    <row r="5" spans="1:24" ht="15" customHeight="1" x14ac:dyDescent="0.2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5"/>
      <c r="O5" s="5"/>
      <c r="P5" s="4"/>
      <c r="Q5" s="4"/>
      <c r="R5" s="6"/>
      <c r="S5" s="4"/>
      <c r="T5" s="4"/>
      <c r="U5" s="4"/>
      <c r="V5" s="4"/>
      <c r="W5" s="4"/>
      <c r="X5" s="95"/>
    </row>
    <row r="6" spans="1:24" ht="14.25" customHeight="1" x14ac:dyDescent="0.2">
      <c r="A6" s="3" t="s">
        <v>37</v>
      </c>
      <c r="B6" s="94"/>
      <c r="C6" s="94"/>
      <c r="D6" s="94"/>
      <c r="E6" s="94"/>
      <c r="F6" s="94"/>
      <c r="G6" s="94"/>
      <c r="H6" s="94"/>
      <c r="I6" s="94"/>
      <c r="J6" s="94"/>
      <c r="K6" s="3" t="s">
        <v>11</v>
      </c>
      <c r="L6" s="3" t="s">
        <v>107</v>
      </c>
      <c r="M6" s="94"/>
      <c r="N6" s="89"/>
      <c r="O6" s="89"/>
      <c r="P6" s="2"/>
      <c r="Q6" s="2"/>
      <c r="R6" s="94"/>
      <c r="S6" s="2"/>
      <c r="T6" s="2"/>
      <c r="U6" s="2"/>
      <c r="V6" s="2"/>
      <c r="W6" s="2"/>
      <c r="X6" s="95"/>
    </row>
    <row r="7" spans="1:24" ht="14.25" customHeight="1" x14ac:dyDescent="0.2">
      <c r="A7" s="3" t="s">
        <v>38</v>
      </c>
      <c r="B7" s="94"/>
      <c r="C7" s="94"/>
      <c r="D7" s="94"/>
      <c r="E7" s="94"/>
      <c r="F7" s="94"/>
      <c r="G7" s="94"/>
      <c r="H7" s="94"/>
      <c r="I7" s="94"/>
      <c r="J7" s="94"/>
      <c r="K7" s="3" t="s">
        <v>11</v>
      </c>
      <c r="L7" s="187" t="s">
        <v>108</v>
      </c>
      <c r="M7" s="187"/>
      <c r="N7" s="187"/>
      <c r="O7" s="187"/>
      <c r="P7" s="187"/>
      <c r="Q7" s="187"/>
      <c r="R7" s="94"/>
      <c r="S7" s="2"/>
      <c r="T7" s="2"/>
      <c r="U7" s="2"/>
      <c r="V7" s="2"/>
      <c r="W7" s="2"/>
      <c r="X7" s="95"/>
    </row>
    <row r="8" spans="1:24" ht="14.25" customHeight="1" x14ac:dyDescent="0.2">
      <c r="A8" s="3" t="s">
        <v>46</v>
      </c>
      <c r="B8" s="6"/>
      <c r="C8" s="6"/>
      <c r="D8" s="6"/>
      <c r="E8" s="6"/>
      <c r="F8" s="6"/>
      <c r="G8" s="6"/>
      <c r="H8" s="6"/>
      <c r="I8" s="6"/>
      <c r="J8" s="6"/>
      <c r="K8" s="3" t="s">
        <v>11</v>
      </c>
      <c r="L8" s="3" t="s">
        <v>44</v>
      </c>
      <c r="M8" s="6"/>
      <c r="N8" s="5"/>
      <c r="O8" s="5"/>
      <c r="P8" s="4"/>
      <c r="Q8" s="4"/>
      <c r="R8" s="6"/>
      <c r="S8" s="4"/>
      <c r="T8" s="4"/>
      <c r="U8" s="4"/>
      <c r="V8" s="4"/>
      <c r="W8" s="4" t="s">
        <v>43</v>
      </c>
      <c r="X8" s="95"/>
    </row>
    <row r="9" spans="1:24" ht="14.25" customHeight="1" x14ac:dyDescent="0.2">
      <c r="A9" s="3"/>
      <c r="B9" s="6"/>
      <c r="C9" s="6"/>
      <c r="D9" s="6"/>
      <c r="E9" s="6"/>
      <c r="F9" s="6"/>
      <c r="G9" s="6"/>
      <c r="H9" s="6"/>
      <c r="I9" s="6"/>
      <c r="J9" s="6"/>
      <c r="K9" s="3"/>
      <c r="L9" s="3"/>
      <c r="M9" s="6"/>
      <c r="N9" s="5"/>
      <c r="O9" s="5"/>
      <c r="P9" s="4"/>
      <c r="Q9" s="4"/>
      <c r="R9" s="6"/>
      <c r="S9" s="4"/>
      <c r="T9" s="4"/>
      <c r="U9" s="4"/>
      <c r="V9" s="4"/>
      <c r="W9" s="4"/>
      <c r="X9" s="95"/>
    </row>
    <row r="10" spans="1:24" ht="15.75" customHeight="1" x14ac:dyDescent="0.2">
      <c r="A10" s="186" t="s">
        <v>0</v>
      </c>
      <c r="B10" s="192" t="s">
        <v>17</v>
      </c>
      <c r="C10" s="192"/>
      <c r="D10" s="192"/>
      <c r="E10" s="192"/>
      <c r="F10" s="192"/>
      <c r="G10" s="192"/>
      <c r="H10" s="186" t="s">
        <v>19</v>
      </c>
      <c r="I10" s="186"/>
      <c r="J10" s="186"/>
      <c r="K10" s="186"/>
      <c r="L10" s="186"/>
      <c r="M10" s="192" t="s">
        <v>20</v>
      </c>
      <c r="N10" s="186" t="s">
        <v>22</v>
      </c>
      <c r="O10" s="186"/>
      <c r="P10" s="186"/>
      <c r="Q10" s="186" t="s">
        <v>3</v>
      </c>
      <c r="R10" s="186"/>
      <c r="S10" s="186"/>
      <c r="T10" s="186" t="s">
        <v>23</v>
      </c>
      <c r="U10" s="186"/>
      <c r="V10" s="186"/>
      <c r="W10" s="186"/>
      <c r="X10" s="62" t="s">
        <v>67</v>
      </c>
    </row>
    <row r="11" spans="1:24" ht="12" customHeight="1" x14ac:dyDescent="0.2">
      <c r="A11" s="186"/>
      <c r="B11" s="182"/>
      <c r="C11" s="182"/>
      <c r="D11" s="182"/>
      <c r="E11" s="182"/>
      <c r="F11" s="182"/>
      <c r="G11" s="182"/>
      <c r="H11" s="186"/>
      <c r="I11" s="186"/>
      <c r="J11" s="186"/>
      <c r="K11" s="186"/>
      <c r="L11" s="186"/>
      <c r="M11" s="182"/>
      <c r="N11" s="186" t="s">
        <v>39</v>
      </c>
      <c r="O11" s="186" t="s">
        <v>24</v>
      </c>
      <c r="P11" s="186" t="s">
        <v>25</v>
      </c>
      <c r="Q11" s="186" t="s">
        <v>39</v>
      </c>
      <c r="R11" s="186" t="s">
        <v>24</v>
      </c>
      <c r="S11" s="186" t="s">
        <v>25</v>
      </c>
      <c r="T11" s="90" t="s">
        <v>32</v>
      </c>
      <c r="U11" s="90" t="s">
        <v>32</v>
      </c>
      <c r="V11" s="37" t="s">
        <v>29</v>
      </c>
      <c r="W11" s="38" t="s">
        <v>26</v>
      </c>
      <c r="X11" s="63" t="s">
        <v>82</v>
      </c>
    </row>
    <row r="12" spans="1:24" ht="12" customHeight="1" x14ac:dyDescent="0.2">
      <c r="A12" s="186"/>
      <c r="B12" s="182" t="s">
        <v>18</v>
      </c>
      <c r="C12" s="182"/>
      <c r="D12" s="182"/>
      <c r="E12" s="182"/>
      <c r="F12" s="182"/>
      <c r="G12" s="182"/>
      <c r="H12" s="186"/>
      <c r="I12" s="186"/>
      <c r="J12" s="186"/>
      <c r="K12" s="186"/>
      <c r="L12" s="186"/>
      <c r="M12" s="182" t="s">
        <v>21</v>
      </c>
      <c r="N12" s="186"/>
      <c r="O12" s="186"/>
      <c r="P12" s="186"/>
      <c r="Q12" s="186"/>
      <c r="R12" s="186"/>
      <c r="S12" s="186"/>
      <c r="T12" s="39" t="s">
        <v>35</v>
      </c>
      <c r="U12" s="39" t="s">
        <v>33</v>
      </c>
      <c r="V12" s="40" t="s">
        <v>31</v>
      </c>
      <c r="W12" s="41" t="s">
        <v>27</v>
      </c>
      <c r="X12" s="63" t="s">
        <v>83</v>
      </c>
    </row>
    <row r="13" spans="1:24" ht="12" customHeight="1" x14ac:dyDescent="0.2">
      <c r="A13" s="186"/>
      <c r="B13" s="183"/>
      <c r="C13" s="183"/>
      <c r="D13" s="183"/>
      <c r="E13" s="183"/>
      <c r="F13" s="183"/>
      <c r="G13" s="183"/>
      <c r="H13" s="186"/>
      <c r="I13" s="186"/>
      <c r="J13" s="186"/>
      <c r="K13" s="186"/>
      <c r="L13" s="186"/>
      <c r="M13" s="183"/>
      <c r="N13" s="186"/>
      <c r="O13" s="186"/>
      <c r="P13" s="186"/>
      <c r="Q13" s="186"/>
      <c r="R13" s="186"/>
      <c r="S13" s="186"/>
      <c r="T13" s="91" t="s">
        <v>36</v>
      </c>
      <c r="U13" s="91" t="s">
        <v>34</v>
      </c>
      <c r="V13" s="42" t="s">
        <v>30</v>
      </c>
      <c r="W13" s="43" t="s">
        <v>28</v>
      </c>
      <c r="X13" s="64" t="s">
        <v>84</v>
      </c>
    </row>
    <row r="14" spans="1:24" ht="13.5" thickBot="1" x14ac:dyDescent="0.25">
      <c r="A14" s="47">
        <v>1</v>
      </c>
      <c r="B14" s="184">
        <v>2</v>
      </c>
      <c r="C14" s="184"/>
      <c r="D14" s="184"/>
      <c r="E14" s="184"/>
      <c r="F14" s="184"/>
      <c r="G14" s="184"/>
      <c r="H14" s="185">
        <v>3</v>
      </c>
      <c r="I14" s="185"/>
      <c r="J14" s="185"/>
      <c r="K14" s="185"/>
      <c r="L14" s="185"/>
      <c r="M14" s="47">
        <v>4</v>
      </c>
      <c r="N14" s="92">
        <v>5</v>
      </c>
      <c r="O14" s="92">
        <v>6</v>
      </c>
      <c r="P14" s="92">
        <v>7</v>
      </c>
      <c r="Q14" s="92">
        <v>8</v>
      </c>
      <c r="R14" s="92">
        <v>9</v>
      </c>
      <c r="S14" s="92">
        <v>10</v>
      </c>
      <c r="T14" s="92">
        <v>11</v>
      </c>
      <c r="U14" s="92">
        <v>12</v>
      </c>
      <c r="V14" s="48">
        <v>13</v>
      </c>
      <c r="W14" s="48">
        <v>14</v>
      </c>
      <c r="X14" s="65">
        <v>15</v>
      </c>
    </row>
    <row r="15" spans="1:24" ht="12" customHeight="1" thickTop="1" x14ac:dyDescent="0.2">
      <c r="A15" s="44"/>
      <c r="B15" s="45"/>
      <c r="C15" s="8"/>
      <c r="D15" s="8"/>
      <c r="E15" s="8"/>
      <c r="F15" s="8"/>
      <c r="G15" s="46"/>
      <c r="H15" s="35"/>
      <c r="I15" s="93"/>
      <c r="J15" s="93"/>
      <c r="K15" s="88"/>
      <c r="L15" s="13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67"/>
    </row>
    <row r="16" spans="1:24" ht="14.1" customHeight="1" x14ac:dyDescent="0.2">
      <c r="A16" s="28">
        <v>1</v>
      </c>
      <c r="B16" s="83">
        <v>4</v>
      </c>
      <c r="C16" s="12">
        <v>1</v>
      </c>
      <c r="D16" s="12">
        <v>1</v>
      </c>
      <c r="E16" s="12" t="s">
        <v>4</v>
      </c>
      <c r="F16" s="88"/>
      <c r="G16" s="17"/>
      <c r="H16" s="35" t="s">
        <v>41</v>
      </c>
      <c r="I16" s="93"/>
      <c r="J16" s="93"/>
      <c r="K16" s="88"/>
      <c r="L16" s="13"/>
      <c r="M16" s="14">
        <f>SUM(M17:M19)</f>
        <v>325000000</v>
      </c>
      <c r="N16" s="14">
        <f>SUM(N17)</f>
        <v>0</v>
      </c>
      <c r="O16" s="14">
        <f>SUM(O17)</f>
        <v>0</v>
      </c>
      <c r="P16" s="14">
        <f>SUM(P17)</f>
        <v>0</v>
      </c>
      <c r="Q16" s="14">
        <f t="shared" ref="Q16:V16" si="0">SUM(Q17:Q19)</f>
        <v>44625230</v>
      </c>
      <c r="R16" s="14">
        <f t="shared" si="0"/>
        <v>44625230</v>
      </c>
      <c r="S16" s="14">
        <f t="shared" si="0"/>
        <v>0</v>
      </c>
      <c r="T16" s="14">
        <f t="shared" si="0"/>
        <v>44625230</v>
      </c>
      <c r="U16" s="14">
        <f t="shared" si="0"/>
        <v>44625230</v>
      </c>
      <c r="V16" s="14">
        <f t="shared" si="0"/>
        <v>0</v>
      </c>
      <c r="W16" s="14">
        <f>SUM(W17:W19)</f>
        <v>280374770</v>
      </c>
      <c r="X16" s="66">
        <f t="shared" ref="X16:X45" si="1">SUM(U16/M16*100)</f>
        <v>13.730840000000001</v>
      </c>
    </row>
    <row r="17" spans="1:24" ht="14.1" customHeight="1" x14ac:dyDescent="0.2">
      <c r="A17" s="28"/>
      <c r="B17" s="83">
        <v>4</v>
      </c>
      <c r="C17" s="88">
        <v>1</v>
      </c>
      <c r="D17" s="88">
        <v>1</v>
      </c>
      <c r="E17" s="12" t="s">
        <v>4</v>
      </c>
      <c r="F17" s="12" t="s">
        <v>5</v>
      </c>
      <c r="G17" s="34"/>
      <c r="H17" s="83" t="s">
        <v>96</v>
      </c>
      <c r="I17" s="88"/>
      <c r="J17" s="88"/>
      <c r="K17" s="16"/>
      <c r="L17" s="17"/>
      <c r="M17" s="19">
        <v>54000000</v>
      </c>
      <c r="N17" s="19">
        <v>0</v>
      </c>
      <c r="O17" s="19">
        <v>0</v>
      </c>
      <c r="P17" s="19">
        <v>0</v>
      </c>
      <c r="Q17" s="19">
        <f>[1]JAN!$AM$5</f>
        <v>1000000</v>
      </c>
      <c r="R17" s="19">
        <f>Q17</f>
        <v>1000000</v>
      </c>
      <c r="S17" s="19">
        <f>Q17-R17</f>
        <v>0</v>
      </c>
      <c r="T17" s="19">
        <f t="shared" ref="T17:U19" si="2">SUM(N17,Q17)</f>
        <v>1000000</v>
      </c>
      <c r="U17" s="19">
        <f t="shared" si="2"/>
        <v>1000000</v>
      </c>
      <c r="V17" s="19">
        <f>(U17-T17)</f>
        <v>0</v>
      </c>
      <c r="W17" s="19">
        <f>(M17-T17)</f>
        <v>53000000</v>
      </c>
      <c r="X17" s="68">
        <f t="shared" si="1"/>
        <v>1.8518518518518516</v>
      </c>
    </row>
    <row r="18" spans="1:24" ht="14.1" customHeight="1" x14ac:dyDescent="0.2">
      <c r="A18" s="28"/>
      <c r="B18" s="83">
        <v>4</v>
      </c>
      <c r="C18" s="88">
        <v>1</v>
      </c>
      <c r="D18" s="88">
        <v>1</v>
      </c>
      <c r="E18" s="12" t="s">
        <v>4</v>
      </c>
      <c r="F18" s="12" t="s">
        <v>6</v>
      </c>
      <c r="G18" s="34"/>
      <c r="H18" s="83" t="s">
        <v>97</v>
      </c>
      <c r="I18" s="88"/>
      <c r="J18" s="88"/>
      <c r="K18" s="16"/>
      <c r="L18" s="17"/>
      <c r="M18" s="19">
        <v>78000000</v>
      </c>
      <c r="N18" s="19">
        <v>0</v>
      </c>
      <c r="O18" s="19">
        <v>0</v>
      </c>
      <c r="P18" s="19"/>
      <c r="Q18" s="19">
        <f>[1]JAN!$AM$6</f>
        <v>36395230</v>
      </c>
      <c r="R18" s="19">
        <f>Q18</f>
        <v>36395230</v>
      </c>
      <c r="S18" s="19">
        <f>Q18-R18</f>
        <v>0</v>
      </c>
      <c r="T18" s="19">
        <f t="shared" si="2"/>
        <v>36395230</v>
      </c>
      <c r="U18" s="19">
        <f t="shared" si="2"/>
        <v>36395230</v>
      </c>
      <c r="V18" s="19">
        <f>(U18-T18)</f>
        <v>0</v>
      </c>
      <c r="W18" s="19">
        <f>(M18-T18)</f>
        <v>41604770</v>
      </c>
      <c r="X18" s="68">
        <f t="shared" si="1"/>
        <v>46.66055128205128</v>
      </c>
    </row>
    <row r="19" spans="1:24" ht="14.1" customHeight="1" x14ac:dyDescent="0.2">
      <c r="A19" s="28"/>
      <c r="B19" s="83">
        <v>4</v>
      </c>
      <c r="C19" s="88">
        <v>1</v>
      </c>
      <c r="D19" s="88">
        <v>1</v>
      </c>
      <c r="E19" s="12" t="s">
        <v>4</v>
      </c>
      <c r="F19" s="12" t="s">
        <v>14</v>
      </c>
      <c r="G19" s="34"/>
      <c r="H19" s="83" t="s">
        <v>48</v>
      </c>
      <c r="I19" s="88"/>
      <c r="J19" s="88"/>
      <c r="K19" s="16"/>
      <c r="L19" s="17"/>
      <c r="M19" s="19">
        <v>193000000</v>
      </c>
      <c r="N19" s="19">
        <v>0</v>
      </c>
      <c r="O19" s="19">
        <v>0</v>
      </c>
      <c r="P19" s="19"/>
      <c r="Q19" s="19">
        <f>[1]JAN!$AM$7</f>
        <v>7230000</v>
      </c>
      <c r="R19" s="19">
        <f>Q19</f>
        <v>7230000</v>
      </c>
      <c r="S19" s="19">
        <f>Q19-R19</f>
        <v>0</v>
      </c>
      <c r="T19" s="19">
        <f t="shared" si="2"/>
        <v>7230000</v>
      </c>
      <c r="U19" s="19">
        <f t="shared" si="2"/>
        <v>7230000</v>
      </c>
      <c r="V19" s="19">
        <f>(U19-T19)</f>
        <v>0</v>
      </c>
      <c r="W19" s="19">
        <f>(M19-T19)</f>
        <v>185770000</v>
      </c>
      <c r="X19" s="68">
        <f t="shared" si="1"/>
        <v>3.7461139896373057</v>
      </c>
    </row>
    <row r="20" spans="1:24" ht="14.1" customHeight="1" x14ac:dyDescent="0.2">
      <c r="A20" s="28">
        <v>2</v>
      </c>
      <c r="B20" s="20">
        <v>4</v>
      </c>
      <c r="C20" s="12">
        <v>1</v>
      </c>
      <c r="D20" s="12">
        <v>1</v>
      </c>
      <c r="E20" s="12" t="s">
        <v>7</v>
      </c>
      <c r="F20" s="88"/>
      <c r="G20" s="17"/>
      <c r="H20" s="35" t="s">
        <v>40</v>
      </c>
      <c r="I20" s="93"/>
      <c r="J20" s="93"/>
      <c r="K20" s="93"/>
      <c r="L20" s="21"/>
      <c r="M20" s="22">
        <f>SUM(M21:M23)</f>
        <v>1350000000</v>
      </c>
      <c r="N20" s="22">
        <f t="shared" ref="N20:V20" si="3">SUM(N22)</f>
        <v>0</v>
      </c>
      <c r="O20" s="22">
        <f t="shared" si="3"/>
        <v>0</v>
      </c>
      <c r="P20" s="22">
        <f t="shared" si="3"/>
        <v>0</v>
      </c>
      <c r="Q20" s="22">
        <f>SUM(Q21:Q23)</f>
        <v>118326173</v>
      </c>
      <c r="R20" s="22">
        <f>SUM(R21:R23)</f>
        <v>118326173</v>
      </c>
      <c r="S20" s="22">
        <f t="shared" si="3"/>
        <v>0</v>
      </c>
      <c r="T20" s="22">
        <f>SUM(T21:T23)</f>
        <v>118326173</v>
      </c>
      <c r="U20" s="22">
        <f>SUM(U21:U23)</f>
        <v>118326173</v>
      </c>
      <c r="V20" s="22">
        <f t="shared" si="3"/>
        <v>0</v>
      </c>
      <c r="W20" s="22">
        <f>SUM(W21:W23)</f>
        <v>1231673827</v>
      </c>
      <c r="X20" s="66">
        <f>SUM(U20/M20*100)</f>
        <v>8.7649017037037034</v>
      </c>
    </row>
    <row r="21" spans="1:24" ht="14.1" customHeight="1" x14ac:dyDescent="0.2">
      <c r="A21" s="28"/>
      <c r="B21" s="20">
        <v>4</v>
      </c>
      <c r="C21" s="12">
        <v>1</v>
      </c>
      <c r="D21" s="12">
        <v>1</v>
      </c>
      <c r="E21" s="12" t="s">
        <v>7</v>
      </c>
      <c r="F21" s="12" t="s">
        <v>4</v>
      </c>
      <c r="G21" s="17"/>
      <c r="H21" s="83" t="s">
        <v>101</v>
      </c>
      <c r="I21" s="109"/>
      <c r="J21" s="109"/>
      <c r="K21" s="109"/>
      <c r="L21" s="21"/>
      <c r="M21" s="19">
        <v>200000000</v>
      </c>
      <c r="N21" s="110">
        <v>0</v>
      </c>
      <c r="O21" s="110">
        <v>0</v>
      </c>
      <c r="P21" s="110">
        <v>0</v>
      </c>
      <c r="Q21" s="19">
        <f>[1]JAN!$AM$9</f>
        <v>40620231</v>
      </c>
      <c r="R21" s="19">
        <f>Q21</f>
        <v>40620231</v>
      </c>
      <c r="S21" s="110">
        <f>Q21-R21</f>
        <v>0</v>
      </c>
      <c r="T21" s="19">
        <f t="shared" ref="T21:U23" si="4">SUM(N21,Q21)</f>
        <v>40620231</v>
      </c>
      <c r="U21" s="19">
        <f t="shared" si="4"/>
        <v>40620231</v>
      </c>
      <c r="V21" s="19">
        <f>(U21-T21)</f>
        <v>0</v>
      </c>
      <c r="W21" s="19">
        <f>(M21-T21)</f>
        <v>159379769</v>
      </c>
      <c r="X21" s="68">
        <f t="shared" si="1"/>
        <v>20.310115500000002</v>
      </c>
    </row>
    <row r="22" spans="1:24" ht="14.1" customHeight="1" x14ac:dyDescent="0.2">
      <c r="A22" s="19"/>
      <c r="B22" s="20">
        <v>4</v>
      </c>
      <c r="C22" s="12">
        <v>1</v>
      </c>
      <c r="D22" s="12">
        <v>1</v>
      </c>
      <c r="E22" s="12" t="s">
        <v>7</v>
      </c>
      <c r="F22" s="12" t="s">
        <v>7</v>
      </c>
      <c r="G22" s="34"/>
      <c r="H22" s="83" t="s">
        <v>49</v>
      </c>
      <c r="I22" s="12"/>
      <c r="J22" s="88"/>
      <c r="K22" s="88"/>
      <c r="L22" s="23"/>
      <c r="M22" s="19">
        <v>72082400</v>
      </c>
      <c r="N22" s="19">
        <v>0</v>
      </c>
      <c r="O22" s="19">
        <v>0</v>
      </c>
      <c r="P22" s="19">
        <v>0</v>
      </c>
      <c r="Q22" s="19">
        <f>[1]JAN!$AM$10</f>
        <v>15450000</v>
      </c>
      <c r="R22" s="19">
        <f>Q22</f>
        <v>15450000</v>
      </c>
      <c r="S22" s="19">
        <f>Q22-R22</f>
        <v>0</v>
      </c>
      <c r="T22" s="19">
        <f t="shared" si="4"/>
        <v>15450000</v>
      </c>
      <c r="U22" s="19">
        <f t="shared" si="4"/>
        <v>15450000</v>
      </c>
      <c r="V22" s="19">
        <f>(U22-T22)</f>
        <v>0</v>
      </c>
      <c r="W22" s="19">
        <f>(M22-T22)</f>
        <v>56632400</v>
      </c>
      <c r="X22" s="68">
        <f t="shared" si="1"/>
        <v>21.433803535953295</v>
      </c>
    </row>
    <row r="23" spans="1:24" ht="14.1" customHeight="1" x14ac:dyDescent="0.2">
      <c r="A23" s="19"/>
      <c r="B23" s="20">
        <v>4</v>
      </c>
      <c r="C23" s="12">
        <v>1</v>
      </c>
      <c r="D23" s="12">
        <v>1</v>
      </c>
      <c r="E23" s="12" t="s">
        <v>7</v>
      </c>
      <c r="F23" s="12" t="s">
        <v>5</v>
      </c>
      <c r="G23" s="34"/>
      <c r="H23" s="83" t="s">
        <v>99</v>
      </c>
      <c r="I23" s="12"/>
      <c r="J23" s="101"/>
      <c r="K23" s="101"/>
      <c r="L23" s="23"/>
      <c r="M23" s="19">
        <v>1077917600</v>
      </c>
      <c r="N23" s="19">
        <v>0</v>
      </c>
      <c r="O23" s="19">
        <v>0</v>
      </c>
      <c r="P23" s="19"/>
      <c r="Q23" s="19">
        <f>[1]JAN!$AM$11</f>
        <v>62255942</v>
      </c>
      <c r="R23" s="19">
        <f>Q23</f>
        <v>62255942</v>
      </c>
      <c r="S23" s="19">
        <f>Q23-R23</f>
        <v>0</v>
      </c>
      <c r="T23" s="19">
        <f t="shared" si="4"/>
        <v>62255942</v>
      </c>
      <c r="U23" s="19">
        <f t="shared" si="4"/>
        <v>62255942</v>
      </c>
      <c r="V23" s="19">
        <f>(U23-T23)</f>
        <v>0</v>
      </c>
      <c r="W23" s="19">
        <f>(M23-T23)</f>
        <v>1015661658</v>
      </c>
      <c r="X23" s="68">
        <f>SUM(U23/M23*100)</f>
        <v>5.7755752387752084</v>
      </c>
    </row>
    <row r="24" spans="1:24" ht="14.1" customHeight="1" x14ac:dyDescent="0.2">
      <c r="A24" s="28">
        <v>3</v>
      </c>
      <c r="B24" s="20">
        <v>4</v>
      </c>
      <c r="C24" s="12">
        <v>1</v>
      </c>
      <c r="D24" s="12">
        <v>1</v>
      </c>
      <c r="E24" s="12" t="s">
        <v>8</v>
      </c>
      <c r="F24" s="88"/>
      <c r="G24" s="17"/>
      <c r="H24" s="35" t="s">
        <v>1</v>
      </c>
      <c r="I24" s="93"/>
      <c r="J24" s="93"/>
      <c r="K24" s="24"/>
      <c r="L24" s="21"/>
      <c r="M24" s="22">
        <f>SUM(M25:M31)</f>
        <v>60000000</v>
      </c>
      <c r="N24" s="22">
        <f t="shared" ref="N24:V24" si="5">SUM(N25:N30)</f>
        <v>0</v>
      </c>
      <c r="O24" s="22">
        <f t="shared" si="5"/>
        <v>0</v>
      </c>
      <c r="P24" s="22">
        <f t="shared" si="5"/>
        <v>0</v>
      </c>
      <c r="Q24" s="22">
        <f t="shared" si="5"/>
        <v>10027588</v>
      </c>
      <c r="R24" s="22">
        <f t="shared" si="5"/>
        <v>10027588</v>
      </c>
      <c r="S24" s="22">
        <f t="shared" si="5"/>
        <v>0</v>
      </c>
      <c r="T24" s="22">
        <f t="shared" si="5"/>
        <v>10027588</v>
      </c>
      <c r="U24" s="22">
        <f t="shared" si="5"/>
        <v>10027588</v>
      </c>
      <c r="V24" s="22">
        <f t="shared" si="5"/>
        <v>0</v>
      </c>
      <c r="W24" s="22">
        <f>SUM(W25:W31)</f>
        <v>49972412</v>
      </c>
      <c r="X24" s="66">
        <f>SUM(U24/M24*100)</f>
        <v>16.712646666666668</v>
      </c>
    </row>
    <row r="25" spans="1:24" ht="14.1" customHeight="1" x14ac:dyDescent="0.2">
      <c r="A25" s="28"/>
      <c r="B25" s="20">
        <v>4</v>
      </c>
      <c r="C25" s="12">
        <v>1</v>
      </c>
      <c r="D25" s="12">
        <v>1</v>
      </c>
      <c r="E25" s="12" t="s">
        <v>8</v>
      </c>
      <c r="F25" s="12" t="s">
        <v>13</v>
      </c>
      <c r="G25" s="34"/>
      <c r="H25" s="83" t="s">
        <v>50</v>
      </c>
      <c r="I25" s="88"/>
      <c r="J25" s="88"/>
      <c r="K25" s="16"/>
      <c r="L25" s="13"/>
      <c r="M25" s="19">
        <v>20900000</v>
      </c>
      <c r="N25" s="19">
        <v>0</v>
      </c>
      <c r="O25" s="19">
        <v>0</v>
      </c>
      <c r="P25" s="19">
        <v>0</v>
      </c>
      <c r="Q25" s="19">
        <f>[1]JAN!$AM$14</f>
        <v>300000</v>
      </c>
      <c r="R25" s="19">
        <f t="shared" ref="R25:R30" si="6">Q25</f>
        <v>300000</v>
      </c>
      <c r="S25" s="19">
        <f t="shared" ref="S25:S31" si="7">Q25-R25</f>
        <v>0</v>
      </c>
      <c r="T25" s="19">
        <f t="shared" ref="T25:T31" si="8">SUM(N25,Q25)</f>
        <v>300000</v>
      </c>
      <c r="U25" s="19">
        <f t="shared" ref="U25:U31" si="9">SUM(O25,R25)</f>
        <v>300000</v>
      </c>
      <c r="V25" s="19">
        <f t="shared" ref="V25:V31" si="10">(U25-T25)</f>
        <v>0</v>
      </c>
      <c r="W25" s="19">
        <f t="shared" ref="W25:W30" si="11">(M25-T25)</f>
        <v>20600000</v>
      </c>
      <c r="X25" s="68">
        <f t="shared" si="1"/>
        <v>1.4354066985645932</v>
      </c>
    </row>
    <row r="26" spans="1:24" ht="14.1" customHeight="1" x14ac:dyDescent="0.2">
      <c r="A26" s="28"/>
      <c r="B26" s="20">
        <v>4</v>
      </c>
      <c r="C26" s="12">
        <v>1</v>
      </c>
      <c r="D26" s="12">
        <v>1</v>
      </c>
      <c r="E26" s="12" t="s">
        <v>8</v>
      </c>
      <c r="F26" s="12" t="s">
        <v>14</v>
      </c>
      <c r="G26" s="34"/>
      <c r="H26" s="83" t="s">
        <v>51</v>
      </c>
      <c r="I26" s="12"/>
      <c r="J26" s="4"/>
      <c r="K26" s="88"/>
      <c r="L26" s="13"/>
      <c r="M26" s="19">
        <v>600000</v>
      </c>
      <c r="N26" s="19">
        <v>0</v>
      </c>
      <c r="O26" s="19">
        <v>0</v>
      </c>
      <c r="P26" s="19">
        <v>0</v>
      </c>
      <c r="Q26" s="19">
        <f>[1]JAN!$AM$15</f>
        <v>0</v>
      </c>
      <c r="R26" s="19">
        <f t="shared" si="6"/>
        <v>0</v>
      </c>
      <c r="S26" s="19">
        <f t="shared" si="7"/>
        <v>0</v>
      </c>
      <c r="T26" s="19">
        <f t="shared" si="8"/>
        <v>0</v>
      </c>
      <c r="U26" s="19">
        <f t="shared" si="9"/>
        <v>0</v>
      </c>
      <c r="V26" s="19">
        <f t="shared" si="10"/>
        <v>0</v>
      </c>
      <c r="W26" s="19">
        <f t="shared" si="11"/>
        <v>600000</v>
      </c>
      <c r="X26" s="68">
        <f t="shared" si="1"/>
        <v>0</v>
      </c>
    </row>
    <row r="27" spans="1:24" ht="14.1" customHeight="1" x14ac:dyDescent="0.2">
      <c r="A27" s="28"/>
      <c r="B27" s="20">
        <v>4</v>
      </c>
      <c r="C27" s="12">
        <v>1</v>
      </c>
      <c r="D27" s="12">
        <v>1</v>
      </c>
      <c r="E27" s="12" t="s">
        <v>8</v>
      </c>
      <c r="F27" s="12">
        <v>10</v>
      </c>
      <c r="G27" s="34"/>
      <c r="H27" s="83" t="s">
        <v>52</v>
      </c>
      <c r="I27" s="88"/>
      <c r="J27" s="88"/>
      <c r="K27" s="16"/>
      <c r="L27" s="13"/>
      <c r="M27" s="19">
        <v>900000</v>
      </c>
      <c r="N27" s="19">
        <v>0</v>
      </c>
      <c r="O27" s="19">
        <v>0</v>
      </c>
      <c r="P27" s="19">
        <v>0</v>
      </c>
      <c r="Q27" s="19">
        <f>[1]JAN!$AM$16</f>
        <v>75000</v>
      </c>
      <c r="R27" s="19">
        <f t="shared" si="6"/>
        <v>75000</v>
      </c>
      <c r="S27" s="19">
        <f t="shared" si="7"/>
        <v>0</v>
      </c>
      <c r="T27" s="19">
        <f t="shared" si="8"/>
        <v>75000</v>
      </c>
      <c r="U27" s="19">
        <f t="shared" si="9"/>
        <v>75000</v>
      </c>
      <c r="V27" s="19">
        <f t="shared" si="10"/>
        <v>0</v>
      </c>
      <c r="W27" s="19">
        <f t="shared" si="11"/>
        <v>825000</v>
      </c>
      <c r="X27" s="68">
        <f t="shared" si="1"/>
        <v>8.3333333333333321</v>
      </c>
    </row>
    <row r="28" spans="1:24" ht="14.1" customHeight="1" x14ac:dyDescent="0.2">
      <c r="A28" s="28"/>
      <c r="B28" s="20">
        <v>4</v>
      </c>
      <c r="C28" s="12">
        <v>1</v>
      </c>
      <c r="D28" s="12">
        <v>1</v>
      </c>
      <c r="E28" s="12" t="s">
        <v>8</v>
      </c>
      <c r="F28" s="12">
        <v>14</v>
      </c>
      <c r="G28" s="34"/>
      <c r="H28" s="83" t="s">
        <v>53</v>
      </c>
      <c r="I28" s="88"/>
      <c r="J28" s="88"/>
      <c r="K28" s="16"/>
      <c r="L28" s="13"/>
      <c r="M28" s="19">
        <v>7420000</v>
      </c>
      <c r="N28" s="19">
        <v>0</v>
      </c>
      <c r="O28" s="19">
        <v>0</v>
      </c>
      <c r="P28" s="19">
        <v>0</v>
      </c>
      <c r="Q28" s="19">
        <f>[1]JAN!$AM$17</f>
        <v>0</v>
      </c>
      <c r="R28" s="19">
        <f t="shared" si="6"/>
        <v>0</v>
      </c>
      <c r="S28" s="19">
        <f>Q28-R28</f>
        <v>0</v>
      </c>
      <c r="T28" s="19">
        <f t="shared" si="8"/>
        <v>0</v>
      </c>
      <c r="U28" s="19">
        <f t="shared" si="9"/>
        <v>0</v>
      </c>
      <c r="V28" s="19">
        <f t="shared" si="10"/>
        <v>0</v>
      </c>
      <c r="W28" s="19">
        <f t="shared" si="11"/>
        <v>7420000</v>
      </c>
      <c r="X28" s="68">
        <f t="shared" si="1"/>
        <v>0</v>
      </c>
    </row>
    <row r="29" spans="1:24" ht="14.1" customHeight="1" x14ac:dyDescent="0.2">
      <c r="A29" s="28"/>
      <c r="B29" s="20">
        <v>4</v>
      </c>
      <c r="C29" s="12">
        <v>1</v>
      </c>
      <c r="D29" s="12">
        <v>1</v>
      </c>
      <c r="E29" s="12" t="s">
        <v>8</v>
      </c>
      <c r="F29" s="12">
        <v>15</v>
      </c>
      <c r="G29" s="34"/>
      <c r="H29" s="83" t="s">
        <v>54</v>
      </c>
      <c r="I29" s="88"/>
      <c r="J29" s="88"/>
      <c r="K29" s="88"/>
      <c r="L29" s="13"/>
      <c r="M29" s="19">
        <v>8280000</v>
      </c>
      <c r="N29" s="19">
        <v>0</v>
      </c>
      <c r="O29" s="19">
        <v>0</v>
      </c>
      <c r="P29" s="19">
        <v>0</v>
      </c>
      <c r="Q29" s="19">
        <f>[1]JAN!$AM$18</f>
        <v>9652588</v>
      </c>
      <c r="R29" s="19">
        <f t="shared" si="6"/>
        <v>9652588</v>
      </c>
      <c r="S29" s="19">
        <f t="shared" si="7"/>
        <v>0</v>
      </c>
      <c r="T29" s="19">
        <f t="shared" si="8"/>
        <v>9652588</v>
      </c>
      <c r="U29" s="19">
        <f>SUM(O29,R29)</f>
        <v>9652588</v>
      </c>
      <c r="V29" s="19">
        <f t="shared" si="10"/>
        <v>0</v>
      </c>
      <c r="W29" s="19">
        <f t="shared" si="11"/>
        <v>-1372588</v>
      </c>
      <c r="X29" s="68">
        <f t="shared" si="1"/>
        <v>116.5771497584541</v>
      </c>
    </row>
    <row r="30" spans="1:24" ht="14.1" customHeight="1" x14ac:dyDescent="0.2">
      <c r="A30" s="28"/>
      <c r="B30" s="20">
        <v>4</v>
      </c>
      <c r="C30" s="12">
        <v>1</v>
      </c>
      <c r="D30" s="12">
        <v>1</v>
      </c>
      <c r="E30" s="12" t="s">
        <v>8</v>
      </c>
      <c r="F30" s="12">
        <v>16</v>
      </c>
      <c r="G30" s="34"/>
      <c r="H30" s="83" t="s">
        <v>55</v>
      </c>
      <c r="I30" s="88"/>
      <c r="J30" s="88"/>
      <c r="K30" s="88"/>
      <c r="L30" s="13"/>
      <c r="M30" s="19">
        <v>9900000</v>
      </c>
      <c r="N30" s="19">
        <v>0</v>
      </c>
      <c r="O30" s="19">
        <v>0</v>
      </c>
      <c r="P30" s="19">
        <v>0</v>
      </c>
      <c r="Q30" s="19">
        <f>[1]JAN!$AM$19</f>
        <v>0</v>
      </c>
      <c r="R30" s="19">
        <f t="shared" si="6"/>
        <v>0</v>
      </c>
      <c r="S30" s="19">
        <f t="shared" si="7"/>
        <v>0</v>
      </c>
      <c r="T30" s="19">
        <f t="shared" si="8"/>
        <v>0</v>
      </c>
      <c r="U30" s="19">
        <f t="shared" si="9"/>
        <v>0</v>
      </c>
      <c r="V30" s="19">
        <f t="shared" si="10"/>
        <v>0</v>
      </c>
      <c r="W30" s="19">
        <f t="shared" si="11"/>
        <v>9900000</v>
      </c>
      <c r="X30" s="68">
        <f t="shared" si="1"/>
        <v>0</v>
      </c>
    </row>
    <row r="31" spans="1:24" ht="14.1" customHeight="1" x14ac:dyDescent="0.2">
      <c r="A31" s="28"/>
      <c r="B31" s="20">
        <v>4</v>
      </c>
      <c r="C31" s="12">
        <v>1</v>
      </c>
      <c r="D31" s="12">
        <v>1</v>
      </c>
      <c r="E31" s="12" t="s">
        <v>8</v>
      </c>
      <c r="F31" s="12">
        <v>19</v>
      </c>
      <c r="G31" s="34"/>
      <c r="H31" s="83" t="s">
        <v>102</v>
      </c>
      <c r="I31" s="111"/>
      <c r="J31" s="111"/>
      <c r="K31" s="111"/>
      <c r="L31" s="13"/>
      <c r="M31" s="19">
        <v>12000000</v>
      </c>
      <c r="N31" s="19">
        <v>0</v>
      </c>
      <c r="O31" s="19">
        <v>0</v>
      </c>
      <c r="P31" s="19">
        <v>0</v>
      </c>
      <c r="Q31" s="19">
        <f>[1]JAN!$AM$20</f>
        <v>0</v>
      </c>
      <c r="R31" s="19">
        <f>Q31</f>
        <v>0</v>
      </c>
      <c r="S31" s="19">
        <f t="shared" si="7"/>
        <v>0</v>
      </c>
      <c r="T31" s="19">
        <f t="shared" si="8"/>
        <v>0</v>
      </c>
      <c r="U31" s="19">
        <f t="shared" si="9"/>
        <v>0</v>
      </c>
      <c r="V31" s="19">
        <f t="shared" si="10"/>
        <v>0</v>
      </c>
      <c r="W31" s="19">
        <f>(M31-T31)</f>
        <v>12000000</v>
      </c>
      <c r="X31" s="68">
        <f>SUM(U31/M31*100)</f>
        <v>0</v>
      </c>
    </row>
    <row r="32" spans="1:24" ht="14.1" customHeight="1" x14ac:dyDescent="0.2">
      <c r="A32" s="28">
        <v>4</v>
      </c>
      <c r="B32" s="20">
        <v>4</v>
      </c>
      <c r="C32" s="12">
        <v>1</v>
      </c>
      <c r="D32" s="12">
        <v>1</v>
      </c>
      <c r="E32" s="12" t="s">
        <v>9</v>
      </c>
      <c r="F32" s="88"/>
      <c r="G32" s="17"/>
      <c r="H32" s="35" t="s">
        <v>2</v>
      </c>
      <c r="I32" s="25"/>
      <c r="J32" s="93"/>
      <c r="K32" s="93"/>
      <c r="L32" s="21"/>
      <c r="M32" s="22">
        <f>SUM(M33:M37)</f>
        <v>1650000000</v>
      </c>
      <c r="N32" s="22">
        <f>SUM(N33:N37)</f>
        <v>0</v>
      </c>
      <c r="O32" s="22">
        <f>SUM(O33:O37)</f>
        <v>0</v>
      </c>
      <c r="P32" s="22">
        <f t="shared" ref="P32:U32" si="12">SUM(P33:P37)</f>
        <v>0</v>
      </c>
      <c r="Q32" s="22">
        <f>SUM(Q33:Q37)</f>
        <v>125476200</v>
      </c>
      <c r="R32" s="22">
        <f t="shared" si="12"/>
        <v>125476200</v>
      </c>
      <c r="S32" s="22">
        <f t="shared" si="12"/>
        <v>0</v>
      </c>
      <c r="T32" s="22">
        <f t="shared" si="12"/>
        <v>125476200</v>
      </c>
      <c r="U32" s="22">
        <f t="shared" si="12"/>
        <v>125476200</v>
      </c>
      <c r="V32" s="22">
        <f>SUM(V33:V37)</f>
        <v>0</v>
      </c>
      <c r="W32" s="22">
        <f>SUM(W33:W37)</f>
        <v>1524523800</v>
      </c>
      <c r="X32" s="66">
        <f>SUM(U32/M32*100)</f>
        <v>7.6046181818181822</v>
      </c>
    </row>
    <row r="33" spans="1:24" ht="14.1" customHeight="1" x14ac:dyDescent="0.2">
      <c r="A33" s="28"/>
      <c r="B33" s="20">
        <v>4</v>
      </c>
      <c r="C33" s="12">
        <v>1</v>
      </c>
      <c r="D33" s="12">
        <v>1</v>
      </c>
      <c r="E33" s="12" t="s">
        <v>9</v>
      </c>
      <c r="F33" s="12" t="s">
        <v>4</v>
      </c>
      <c r="G33" s="34"/>
      <c r="H33" s="83" t="s">
        <v>56</v>
      </c>
      <c r="I33" s="88"/>
      <c r="J33" s="88"/>
      <c r="K33" s="16"/>
      <c r="L33" s="17"/>
      <c r="M33" s="19">
        <v>1316406000</v>
      </c>
      <c r="N33" s="19">
        <v>0</v>
      </c>
      <c r="O33" s="19">
        <v>0</v>
      </c>
      <c r="P33" s="19">
        <v>0</v>
      </c>
      <c r="Q33" s="19">
        <f>[1]JAN!$AM$22</f>
        <v>87086700</v>
      </c>
      <c r="R33" s="19">
        <f t="shared" ref="R33:R39" si="13">Q33</f>
        <v>87086700</v>
      </c>
      <c r="S33" s="19">
        <f t="shared" ref="S33:S39" si="14">Q33-R33</f>
        <v>0</v>
      </c>
      <c r="T33" s="19">
        <f>SUM(N33,Q33)</f>
        <v>87086700</v>
      </c>
      <c r="U33" s="19">
        <f t="shared" ref="T33:U36" si="15">SUM(O33,R33)</f>
        <v>87086700</v>
      </c>
      <c r="V33" s="19">
        <f>(U33-T33)</f>
        <v>0</v>
      </c>
      <c r="W33" s="19">
        <f>(M33-T33)</f>
        <v>1229319300</v>
      </c>
      <c r="X33" s="68">
        <f t="shared" si="1"/>
        <v>6.615489446265058</v>
      </c>
    </row>
    <row r="34" spans="1:24" ht="14.1" customHeight="1" x14ac:dyDescent="0.2">
      <c r="A34" s="28"/>
      <c r="B34" s="20">
        <v>4</v>
      </c>
      <c r="C34" s="12">
        <v>1</v>
      </c>
      <c r="D34" s="12">
        <v>1</v>
      </c>
      <c r="E34" s="12" t="s">
        <v>9</v>
      </c>
      <c r="F34" s="12" t="s">
        <v>7</v>
      </c>
      <c r="G34" s="34"/>
      <c r="H34" s="83" t="s">
        <v>57</v>
      </c>
      <c r="I34" s="88"/>
      <c r="J34" s="88"/>
      <c r="K34" s="88"/>
      <c r="L34" s="13"/>
      <c r="M34" s="19">
        <v>222806250</v>
      </c>
      <c r="N34" s="19">
        <v>0</v>
      </c>
      <c r="O34" s="19">
        <v>0</v>
      </c>
      <c r="P34" s="19">
        <v>0</v>
      </c>
      <c r="Q34" s="19">
        <f>[1]JAN!$AM$23</f>
        <v>3337500</v>
      </c>
      <c r="R34" s="19">
        <f t="shared" si="13"/>
        <v>3337500</v>
      </c>
      <c r="S34" s="19">
        <f t="shared" si="14"/>
        <v>0</v>
      </c>
      <c r="T34" s="19">
        <f t="shared" si="15"/>
        <v>3337500</v>
      </c>
      <c r="U34" s="19">
        <f>SUM(O34,R34)</f>
        <v>3337500</v>
      </c>
      <c r="V34" s="19">
        <f>(U34-T34)</f>
        <v>0</v>
      </c>
      <c r="W34" s="19">
        <f>(M34-T34)</f>
        <v>219468750</v>
      </c>
      <c r="X34" s="68">
        <f t="shared" si="1"/>
        <v>1.497938231086426</v>
      </c>
    </row>
    <row r="35" spans="1:24" ht="14.1" customHeight="1" x14ac:dyDescent="0.2">
      <c r="A35" s="28"/>
      <c r="B35" s="20">
        <v>4</v>
      </c>
      <c r="C35" s="12">
        <v>1</v>
      </c>
      <c r="D35" s="12">
        <v>1</v>
      </c>
      <c r="E35" s="12" t="s">
        <v>9</v>
      </c>
      <c r="F35" s="12" t="s">
        <v>8</v>
      </c>
      <c r="G35" s="34"/>
      <c r="H35" s="83" t="s">
        <v>58</v>
      </c>
      <c r="I35" s="88"/>
      <c r="J35" s="88"/>
      <c r="K35" s="16"/>
      <c r="L35" s="17"/>
      <c r="M35" s="85">
        <v>7356563</v>
      </c>
      <c r="N35" s="19">
        <v>0</v>
      </c>
      <c r="O35" s="19">
        <v>0</v>
      </c>
      <c r="P35" s="19">
        <v>0</v>
      </c>
      <c r="Q35" s="19">
        <f>[1]JAN!$AM$24</f>
        <v>0</v>
      </c>
      <c r="R35" s="19">
        <f t="shared" si="13"/>
        <v>0</v>
      </c>
      <c r="S35" s="19">
        <f t="shared" si="14"/>
        <v>0</v>
      </c>
      <c r="T35" s="19">
        <f t="shared" si="15"/>
        <v>0</v>
      </c>
      <c r="U35" s="19">
        <f t="shared" si="15"/>
        <v>0</v>
      </c>
      <c r="V35" s="19">
        <f>(U35-T35)</f>
        <v>0</v>
      </c>
      <c r="W35" s="19">
        <f>(M35-T35)</f>
        <v>7356563</v>
      </c>
      <c r="X35" s="68">
        <f t="shared" si="1"/>
        <v>0</v>
      </c>
    </row>
    <row r="36" spans="1:24" ht="14.1" customHeight="1" x14ac:dyDescent="0.2">
      <c r="A36" s="19"/>
      <c r="B36" s="20">
        <v>4</v>
      </c>
      <c r="C36" s="12">
        <v>1</v>
      </c>
      <c r="D36" s="12">
        <v>1</v>
      </c>
      <c r="E36" s="12" t="s">
        <v>9</v>
      </c>
      <c r="F36" s="12" t="s">
        <v>9</v>
      </c>
      <c r="G36" s="34"/>
      <c r="H36" s="83" t="s">
        <v>59</v>
      </c>
      <c r="I36" s="88"/>
      <c r="J36" s="88"/>
      <c r="K36" s="16"/>
      <c r="L36" s="17"/>
      <c r="M36" s="85">
        <v>999187</v>
      </c>
      <c r="N36" s="19">
        <v>0</v>
      </c>
      <c r="O36" s="19">
        <v>0</v>
      </c>
      <c r="P36" s="19">
        <v>0</v>
      </c>
      <c r="Q36" s="19">
        <f>[1]JAN!$AM$25</f>
        <v>0</v>
      </c>
      <c r="R36" s="19">
        <f t="shared" si="13"/>
        <v>0</v>
      </c>
      <c r="S36" s="19">
        <f t="shared" si="14"/>
        <v>0</v>
      </c>
      <c r="T36" s="19">
        <f t="shared" si="15"/>
        <v>0</v>
      </c>
      <c r="U36" s="19">
        <f t="shared" si="15"/>
        <v>0</v>
      </c>
      <c r="V36" s="19">
        <f>(U36-T36)</f>
        <v>0</v>
      </c>
      <c r="W36" s="19">
        <f>(M36-T36)</f>
        <v>999187</v>
      </c>
      <c r="X36" s="68">
        <f t="shared" si="1"/>
        <v>0</v>
      </c>
    </row>
    <row r="37" spans="1:24" ht="14.1" customHeight="1" x14ac:dyDescent="0.2">
      <c r="A37" s="28"/>
      <c r="B37" s="20">
        <v>4</v>
      </c>
      <c r="C37" s="12">
        <v>1</v>
      </c>
      <c r="D37" s="12">
        <v>1</v>
      </c>
      <c r="E37" s="12" t="s">
        <v>9</v>
      </c>
      <c r="F37" s="12" t="s">
        <v>5</v>
      </c>
      <c r="G37" s="34"/>
      <c r="H37" s="83" t="s">
        <v>60</v>
      </c>
      <c r="I37" s="88"/>
      <c r="J37" s="88"/>
      <c r="K37" s="16"/>
      <c r="L37" s="17"/>
      <c r="M37" s="19">
        <v>102432000</v>
      </c>
      <c r="N37" s="19">
        <v>0</v>
      </c>
      <c r="O37" s="19">
        <v>0</v>
      </c>
      <c r="P37" s="19">
        <v>0</v>
      </c>
      <c r="Q37" s="19">
        <f>[1]JAN!$AM$26</f>
        <v>35052000</v>
      </c>
      <c r="R37" s="19">
        <f t="shared" si="13"/>
        <v>35052000</v>
      </c>
      <c r="S37" s="19">
        <f t="shared" si="14"/>
        <v>0</v>
      </c>
      <c r="T37" s="19">
        <f>SUM(N37,Q37)</f>
        <v>35052000</v>
      </c>
      <c r="U37" s="19">
        <f>SUM(O37,R37)</f>
        <v>35052000</v>
      </c>
      <c r="V37" s="19">
        <f>(U37-T37)</f>
        <v>0</v>
      </c>
      <c r="W37" s="19">
        <f>(M37-T37)</f>
        <v>67380000</v>
      </c>
      <c r="X37" s="68">
        <f t="shared" si="1"/>
        <v>34.219775070290538</v>
      </c>
    </row>
    <row r="38" spans="1:24" ht="14.1" customHeight="1" x14ac:dyDescent="0.2">
      <c r="A38" s="28">
        <v>5</v>
      </c>
      <c r="B38" s="20">
        <v>4</v>
      </c>
      <c r="C38" s="12">
        <v>1</v>
      </c>
      <c r="D38" s="12">
        <v>1</v>
      </c>
      <c r="E38" s="12" t="s">
        <v>5</v>
      </c>
      <c r="F38" s="122"/>
      <c r="G38" s="17"/>
      <c r="H38" s="35" t="s">
        <v>111</v>
      </c>
      <c r="I38" s="25"/>
      <c r="J38" s="123"/>
      <c r="K38" s="123"/>
      <c r="L38" s="21"/>
      <c r="M38" s="22">
        <v>32100000000</v>
      </c>
      <c r="N38" s="86">
        <v>0</v>
      </c>
      <c r="O38" s="86">
        <v>0</v>
      </c>
      <c r="P38" s="86">
        <v>0</v>
      </c>
      <c r="Q38" s="22">
        <f>[1]JAN!$AM$27</f>
        <v>2836373505</v>
      </c>
      <c r="R38" s="22">
        <f t="shared" si="13"/>
        <v>2836373505</v>
      </c>
      <c r="S38" s="86">
        <f t="shared" si="14"/>
        <v>0</v>
      </c>
      <c r="T38" s="22">
        <f>SUM(T39)</f>
        <v>2836373505</v>
      </c>
      <c r="U38" s="22">
        <f>SUM(U39)</f>
        <v>2836373505</v>
      </c>
      <c r="V38" s="22">
        <f>SUM(V39)</f>
        <v>0</v>
      </c>
      <c r="W38" s="22">
        <f>SUM(W39)</f>
        <v>0</v>
      </c>
      <c r="X38" s="125">
        <f>SUM(U38/M38*100)</f>
        <v>8.8360545327102802</v>
      </c>
    </row>
    <row r="39" spans="1:24" ht="14.1" customHeight="1" x14ac:dyDescent="0.2">
      <c r="A39" s="28"/>
      <c r="B39" s="20">
        <v>4</v>
      </c>
      <c r="C39" s="12">
        <v>1</v>
      </c>
      <c r="D39" s="12">
        <v>1</v>
      </c>
      <c r="E39" s="12" t="s">
        <v>5</v>
      </c>
      <c r="F39" s="12" t="s">
        <v>4</v>
      </c>
      <c r="G39" s="34"/>
      <c r="H39" s="83" t="s">
        <v>112</v>
      </c>
      <c r="I39" s="122"/>
      <c r="J39" s="122"/>
      <c r="K39" s="16"/>
      <c r="L39" s="17"/>
      <c r="M39" s="19">
        <v>32100000000</v>
      </c>
      <c r="N39" s="19">
        <v>0</v>
      </c>
      <c r="O39" s="19">
        <v>0</v>
      </c>
      <c r="P39" s="19">
        <v>0</v>
      </c>
      <c r="Q39" s="19">
        <f>[1]JAN!$AM$27</f>
        <v>2836373505</v>
      </c>
      <c r="R39" s="19">
        <f t="shared" si="13"/>
        <v>2836373505</v>
      </c>
      <c r="S39" s="19">
        <f t="shared" si="14"/>
        <v>0</v>
      </c>
      <c r="T39" s="19">
        <f>SUM(N39,Q39)</f>
        <v>2836373505</v>
      </c>
      <c r="U39" s="19">
        <f>SUM(O39,R39)</f>
        <v>2836373505</v>
      </c>
      <c r="V39" s="19">
        <f>(U39-T39)</f>
        <v>0</v>
      </c>
      <c r="W39" s="19"/>
      <c r="X39" s="68">
        <f>SUM(U39/M39*100)</f>
        <v>8.8360545327102802</v>
      </c>
    </row>
    <row r="40" spans="1:24" ht="14.1" customHeight="1" x14ac:dyDescent="0.2">
      <c r="A40" s="28">
        <v>6</v>
      </c>
      <c r="B40" s="20">
        <v>4</v>
      </c>
      <c r="C40" s="12">
        <v>1</v>
      </c>
      <c r="D40" s="12">
        <v>1</v>
      </c>
      <c r="E40" s="12" t="s">
        <v>13</v>
      </c>
      <c r="F40" s="101"/>
      <c r="G40" s="17"/>
      <c r="H40" s="35" t="s">
        <v>91</v>
      </c>
      <c r="I40" s="105"/>
      <c r="J40" s="105"/>
      <c r="K40" s="105"/>
      <c r="L40" s="21"/>
      <c r="M40" s="22">
        <f t="shared" ref="M40:W40" si="16">SUM(M41)</f>
        <v>45000000</v>
      </c>
      <c r="N40" s="86">
        <f t="shared" si="16"/>
        <v>0</v>
      </c>
      <c r="O40" s="86">
        <f t="shared" si="16"/>
        <v>0</v>
      </c>
      <c r="P40" s="86">
        <f t="shared" si="16"/>
        <v>0</v>
      </c>
      <c r="Q40" s="22">
        <f t="shared" si="16"/>
        <v>3018000</v>
      </c>
      <c r="R40" s="22">
        <f t="shared" si="16"/>
        <v>3018000</v>
      </c>
      <c r="S40" s="22">
        <f t="shared" si="16"/>
        <v>0</v>
      </c>
      <c r="T40" s="22">
        <f t="shared" si="16"/>
        <v>3018000</v>
      </c>
      <c r="U40" s="22">
        <f t="shared" si="16"/>
        <v>3018000</v>
      </c>
      <c r="V40" s="22">
        <f t="shared" si="16"/>
        <v>0</v>
      </c>
      <c r="W40" s="22">
        <f t="shared" si="16"/>
        <v>41982000</v>
      </c>
      <c r="X40" s="66">
        <f>SUM(U40/M40*100)</f>
        <v>6.7066666666666661</v>
      </c>
    </row>
    <row r="41" spans="1:24" ht="14.1" customHeight="1" x14ac:dyDescent="0.2">
      <c r="A41" s="28"/>
      <c r="B41" s="20">
        <v>4</v>
      </c>
      <c r="C41" s="12">
        <v>1</v>
      </c>
      <c r="D41" s="12">
        <v>1</v>
      </c>
      <c r="E41" s="12" t="s">
        <v>13</v>
      </c>
      <c r="F41" s="12" t="s">
        <v>4</v>
      </c>
      <c r="G41" s="34"/>
      <c r="H41" s="83" t="s">
        <v>92</v>
      </c>
      <c r="I41" s="12"/>
      <c r="J41" s="101"/>
      <c r="K41" s="101"/>
      <c r="L41" s="23"/>
      <c r="M41" s="19">
        <v>45000000</v>
      </c>
      <c r="N41" s="19">
        <v>0</v>
      </c>
      <c r="O41" s="19">
        <f>N41</f>
        <v>0</v>
      </c>
      <c r="P41" s="19">
        <v>0</v>
      </c>
      <c r="Q41" s="19">
        <f>[1]JAN!$AM$36</f>
        <v>3018000</v>
      </c>
      <c r="R41" s="19">
        <f>Q41</f>
        <v>3018000</v>
      </c>
      <c r="S41" s="19">
        <f>Q41-R41</f>
        <v>0</v>
      </c>
      <c r="T41" s="19">
        <f>SUM(N41,Q41)</f>
        <v>3018000</v>
      </c>
      <c r="U41" s="19">
        <f>SUM(O41,R41)</f>
        <v>3018000</v>
      </c>
      <c r="V41" s="19">
        <f>(U41-T41)</f>
        <v>0</v>
      </c>
      <c r="W41" s="19">
        <f>(M41-T41)</f>
        <v>41982000</v>
      </c>
      <c r="X41" s="68">
        <f>SUM(U41/M41*100)</f>
        <v>6.7066666666666661</v>
      </c>
    </row>
    <row r="42" spans="1:24" ht="14.1" customHeight="1" x14ac:dyDescent="0.2">
      <c r="A42" s="28">
        <v>6</v>
      </c>
      <c r="B42" s="83">
        <v>4</v>
      </c>
      <c r="C42" s="12">
        <v>1</v>
      </c>
      <c r="D42" s="12">
        <v>1</v>
      </c>
      <c r="E42" s="12" t="s">
        <v>12</v>
      </c>
      <c r="F42" s="101"/>
      <c r="G42" s="17"/>
      <c r="H42" s="35" t="s">
        <v>80</v>
      </c>
      <c r="I42" s="105"/>
      <c r="J42" s="105"/>
      <c r="K42" s="101"/>
      <c r="L42" s="13"/>
      <c r="M42" s="22">
        <f>SUM(M43)</f>
        <v>250000000</v>
      </c>
      <c r="N42" s="22">
        <f t="shared" ref="N42:W42" si="17">SUM(N43)</f>
        <v>0</v>
      </c>
      <c r="O42" s="22">
        <f t="shared" si="17"/>
        <v>0</v>
      </c>
      <c r="P42" s="22">
        <f t="shared" si="17"/>
        <v>0</v>
      </c>
      <c r="Q42" s="22">
        <f t="shared" si="17"/>
        <v>14483155</v>
      </c>
      <c r="R42" s="22">
        <f t="shared" si="17"/>
        <v>14483155</v>
      </c>
      <c r="S42" s="22">
        <f t="shared" si="17"/>
        <v>0</v>
      </c>
      <c r="T42" s="22">
        <f t="shared" si="17"/>
        <v>14483155</v>
      </c>
      <c r="U42" s="22">
        <f t="shared" si="17"/>
        <v>14483155</v>
      </c>
      <c r="V42" s="22">
        <f t="shared" si="17"/>
        <v>0</v>
      </c>
      <c r="W42" s="22">
        <f t="shared" si="17"/>
        <v>235516845</v>
      </c>
      <c r="X42" s="66">
        <f t="shared" si="1"/>
        <v>5.7932619999999995</v>
      </c>
    </row>
    <row r="43" spans="1:24" ht="14.1" customHeight="1" x14ac:dyDescent="0.2">
      <c r="A43" s="19"/>
      <c r="B43" s="83">
        <v>4</v>
      </c>
      <c r="C43" s="101">
        <v>1</v>
      </c>
      <c r="D43" s="101">
        <v>1</v>
      </c>
      <c r="E43" s="12" t="s">
        <v>12</v>
      </c>
      <c r="F43" s="12" t="s">
        <v>4</v>
      </c>
      <c r="G43" s="34"/>
      <c r="H43" s="83" t="s">
        <v>81</v>
      </c>
      <c r="I43" s="101"/>
      <c r="J43" s="101"/>
      <c r="K43" s="16"/>
      <c r="L43" s="17"/>
      <c r="M43" s="19">
        <v>250000000</v>
      </c>
      <c r="N43" s="19">
        <v>0</v>
      </c>
      <c r="O43" s="19">
        <v>0</v>
      </c>
      <c r="P43" s="19">
        <v>0</v>
      </c>
      <c r="Q43" s="19">
        <f>[1]JAN!$AM$38</f>
        <v>14483155</v>
      </c>
      <c r="R43" s="19">
        <f>Q43</f>
        <v>14483155</v>
      </c>
      <c r="S43" s="19">
        <f>Q43-R43</f>
        <v>0</v>
      </c>
      <c r="T43" s="19">
        <f>SUM(N43,Q43)</f>
        <v>14483155</v>
      </c>
      <c r="U43" s="19">
        <f>SUM(O43,R43)</f>
        <v>14483155</v>
      </c>
      <c r="V43" s="19">
        <f>(U43-T43)</f>
        <v>0</v>
      </c>
      <c r="W43" s="19">
        <f>(M43-T43)</f>
        <v>235516845</v>
      </c>
      <c r="X43" s="68">
        <f t="shared" si="1"/>
        <v>5.7932619999999995</v>
      </c>
    </row>
    <row r="44" spans="1:24" ht="14.1" customHeight="1" x14ac:dyDescent="0.2">
      <c r="A44" s="28">
        <v>7</v>
      </c>
      <c r="B44" s="18">
        <v>4</v>
      </c>
      <c r="C44" s="26">
        <v>1</v>
      </c>
      <c r="D44" s="26">
        <v>1</v>
      </c>
      <c r="E44" s="12" t="s">
        <v>14</v>
      </c>
      <c r="F44" s="16"/>
      <c r="G44" s="13"/>
      <c r="H44" s="36" t="s">
        <v>10</v>
      </c>
      <c r="I44" s="24"/>
      <c r="J44" s="27"/>
      <c r="K44" s="27"/>
      <c r="L44" s="21"/>
      <c r="M44" s="14">
        <f>SUM(M45)</f>
        <v>1000000</v>
      </c>
      <c r="N44" s="14">
        <f>SUM(N45)</f>
        <v>0</v>
      </c>
      <c r="O44" s="14">
        <f t="shared" ref="O44:W44" si="18">SUM(O45)</f>
        <v>0</v>
      </c>
      <c r="P44" s="14">
        <f t="shared" si="18"/>
        <v>0</v>
      </c>
      <c r="Q44" s="14">
        <f>SUM(Q45)</f>
        <v>0</v>
      </c>
      <c r="R44" s="14">
        <f t="shared" si="18"/>
        <v>0</v>
      </c>
      <c r="S44" s="14">
        <f t="shared" si="18"/>
        <v>0</v>
      </c>
      <c r="T44" s="14">
        <f t="shared" si="18"/>
        <v>0</v>
      </c>
      <c r="U44" s="14">
        <f t="shared" si="18"/>
        <v>0</v>
      </c>
      <c r="V44" s="14">
        <f t="shared" si="18"/>
        <v>0</v>
      </c>
      <c r="W44" s="14">
        <f t="shared" si="18"/>
        <v>1000000</v>
      </c>
      <c r="X44" s="66">
        <f>SUM(U44/M44*100)</f>
        <v>0</v>
      </c>
    </row>
    <row r="45" spans="1:24" ht="14.1" customHeight="1" x14ac:dyDescent="0.2">
      <c r="A45" s="113"/>
      <c r="B45" s="114">
        <v>4</v>
      </c>
      <c r="C45" s="115">
        <v>1</v>
      </c>
      <c r="D45" s="115">
        <v>1</v>
      </c>
      <c r="E45" s="115" t="s">
        <v>14</v>
      </c>
      <c r="F45" s="115" t="s">
        <v>4</v>
      </c>
      <c r="G45" s="116"/>
      <c r="H45" s="117" t="s">
        <v>63</v>
      </c>
      <c r="I45" s="118"/>
      <c r="J45" s="115"/>
      <c r="K45" s="115"/>
      <c r="L45" s="119"/>
      <c r="M45" s="120">
        <v>1000000</v>
      </c>
      <c r="N45" s="120">
        <v>0</v>
      </c>
      <c r="O45" s="120"/>
      <c r="P45" s="120">
        <v>0</v>
      </c>
      <c r="Q45" s="120">
        <f>[1]JAN!$AM$40</f>
        <v>0</v>
      </c>
      <c r="R45" s="120">
        <f>Q45</f>
        <v>0</v>
      </c>
      <c r="S45" s="120">
        <f>Q45-R45</f>
        <v>0</v>
      </c>
      <c r="T45" s="120">
        <f>SUM(N45,Q45)</f>
        <v>0</v>
      </c>
      <c r="U45" s="120">
        <f>SUM(O45,R45)</f>
        <v>0</v>
      </c>
      <c r="V45" s="120">
        <f>(U45-T45)</f>
        <v>0</v>
      </c>
      <c r="W45" s="120">
        <f>(M45-T45)</f>
        <v>1000000</v>
      </c>
      <c r="X45" s="121">
        <f t="shared" si="1"/>
        <v>0</v>
      </c>
    </row>
    <row r="46" spans="1:24" ht="14.1" customHeight="1" x14ac:dyDescent="0.2">
      <c r="A46" s="28">
        <v>8</v>
      </c>
      <c r="B46" s="20">
        <v>4</v>
      </c>
      <c r="C46" s="12">
        <v>1</v>
      </c>
      <c r="D46" s="12">
        <v>1</v>
      </c>
      <c r="E46" s="12">
        <v>11</v>
      </c>
      <c r="F46" s="101"/>
      <c r="G46" s="17"/>
      <c r="H46" s="35" t="s">
        <v>89</v>
      </c>
      <c r="I46" s="105"/>
      <c r="J46" s="105"/>
      <c r="K46" s="24"/>
      <c r="L46" s="17"/>
      <c r="M46" s="22">
        <f>SUM(M47:M50)</f>
        <v>2268750000</v>
      </c>
      <c r="N46" s="22">
        <f>SUM(N47:N47)</f>
        <v>0</v>
      </c>
      <c r="O46" s="22">
        <f>SUM(O47:O47)</f>
        <v>0</v>
      </c>
      <c r="P46" s="22">
        <f>SUM(P47:P47)</f>
        <v>0</v>
      </c>
      <c r="Q46" s="22">
        <f>SUM(Q47:Q50)</f>
        <v>59578625</v>
      </c>
      <c r="R46" s="22">
        <f>SUM(R47:R50)</f>
        <v>59578625</v>
      </c>
      <c r="S46" s="22">
        <f>SUM(S47:S47)</f>
        <v>0</v>
      </c>
      <c r="T46" s="22">
        <f>SUM(T47:T50)</f>
        <v>59578625</v>
      </c>
      <c r="U46" s="22">
        <f>SUM(U47:U50)</f>
        <v>59578625</v>
      </c>
      <c r="V46" s="22">
        <f>SUM(V47:V47)</f>
        <v>0</v>
      </c>
      <c r="W46" s="22">
        <f>SUM(W47:W50)</f>
        <v>2209171375</v>
      </c>
      <c r="X46" s="66">
        <f>SUM(U46/M46*100)</f>
        <v>2.6260550964187326</v>
      </c>
    </row>
    <row r="47" spans="1:24" ht="14.1" customHeight="1" x14ac:dyDescent="0.2">
      <c r="A47" s="28"/>
      <c r="B47" s="20">
        <v>4</v>
      </c>
      <c r="C47" s="12">
        <v>1</v>
      </c>
      <c r="D47" s="12">
        <v>1</v>
      </c>
      <c r="E47" s="12">
        <v>11</v>
      </c>
      <c r="F47" s="12" t="s">
        <v>9</v>
      </c>
      <c r="G47" s="17"/>
      <c r="H47" s="83" t="s">
        <v>100</v>
      </c>
      <c r="I47" s="105"/>
      <c r="J47" s="105"/>
      <c r="K47" s="24"/>
      <c r="L47" s="17"/>
      <c r="M47" s="19">
        <v>240000000</v>
      </c>
      <c r="N47" s="19">
        <v>0</v>
      </c>
      <c r="O47" s="19">
        <v>0</v>
      </c>
      <c r="P47" s="19">
        <v>0</v>
      </c>
      <c r="Q47" s="19">
        <f>[1]JAN!$AM$30</f>
        <v>378000</v>
      </c>
      <c r="R47" s="19">
        <f>Q47</f>
        <v>378000</v>
      </c>
      <c r="S47" s="19">
        <f>Q47-R47</f>
        <v>0</v>
      </c>
      <c r="T47" s="19">
        <f t="shared" ref="T47:U50" si="19">SUM(N47,Q47)</f>
        <v>378000</v>
      </c>
      <c r="U47" s="19">
        <f t="shared" si="19"/>
        <v>378000</v>
      </c>
      <c r="V47" s="19">
        <f>(U47-T47)</f>
        <v>0</v>
      </c>
      <c r="W47" s="19">
        <f>(M47-T47)</f>
        <v>239622000</v>
      </c>
      <c r="X47" s="68">
        <v>0</v>
      </c>
    </row>
    <row r="48" spans="1:24" ht="14.1" customHeight="1" x14ac:dyDescent="0.2">
      <c r="A48" s="19"/>
      <c r="B48" s="20">
        <v>4</v>
      </c>
      <c r="C48" s="12">
        <v>1</v>
      </c>
      <c r="D48" s="12">
        <v>1</v>
      </c>
      <c r="E48" s="12">
        <v>11</v>
      </c>
      <c r="F48" s="12" t="s">
        <v>14</v>
      </c>
      <c r="G48" s="98"/>
      <c r="H48" s="99" t="s">
        <v>61</v>
      </c>
      <c r="I48" s="100"/>
      <c r="J48" s="100"/>
      <c r="K48" s="11"/>
      <c r="L48" s="98"/>
      <c r="M48" s="19">
        <v>9000000</v>
      </c>
      <c r="N48" s="19">
        <v>0</v>
      </c>
      <c r="O48" s="19">
        <v>0</v>
      </c>
      <c r="P48" s="19">
        <v>0</v>
      </c>
      <c r="Q48" s="19">
        <f>[1]JAN!$AM$31</f>
        <v>1950000</v>
      </c>
      <c r="R48" s="19">
        <f>Q48</f>
        <v>1950000</v>
      </c>
      <c r="S48" s="19">
        <f>Q48-R48</f>
        <v>0</v>
      </c>
      <c r="T48" s="19">
        <f t="shared" si="19"/>
        <v>1950000</v>
      </c>
      <c r="U48" s="19">
        <f t="shared" si="19"/>
        <v>1950000</v>
      </c>
      <c r="V48" s="19">
        <f>(U48-T48)</f>
        <v>0</v>
      </c>
      <c r="W48" s="19">
        <f>(M48-T48)</f>
        <v>7050000</v>
      </c>
      <c r="X48" s="68">
        <f t="shared" ref="X48:X54" si="20">SUM(U48/M48*100)</f>
        <v>21.666666666666668</v>
      </c>
    </row>
    <row r="49" spans="1:24" ht="14.1" customHeight="1" x14ac:dyDescent="0.2">
      <c r="A49" s="28"/>
      <c r="B49" s="20">
        <v>4</v>
      </c>
      <c r="C49" s="12">
        <v>1</v>
      </c>
      <c r="D49" s="12">
        <v>1</v>
      </c>
      <c r="E49" s="12">
        <v>11</v>
      </c>
      <c r="F49" s="111">
        <v>11</v>
      </c>
      <c r="G49" s="17"/>
      <c r="H49" s="83" t="s">
        <v>103</v>
      </c>
      <c r="I49" s="105"/>
      <c r="J49" s="105"/>
      <c r="K49" s="24"/>
      <c r="L49" s="17"/>
      <c r="M49" s="19">
        <v>1000000</v>
      </c>
      <c r="N49" s="19">
        <v>0</v>
      </c>
      <c r="O49" s="19">
        <v>0</v>
      </c>
      <c r="P49" s="19">
        <v>0</v>
      </c>
      <c r="Q49" s="19">
        <f>[1]JAN!$AM$33</f>
        <v>0</v>
      </c>
      <c r="R49" s="19">
        <f>Q49</f>
        <v>0</v>
      </c>
      <c r="S49" s="19">
        <f>Q49-R49</f>
        <v>0</v>
      </c>
      <c r="T49" s="19">
        <f t="shared" si="19"/>
        <v>0</v>
      </c>
      <c r="U49" s="19">
        <f t="shared" si="19"/>
        <v>0</v>
      </c>
      <c r="V49" s="19">
        <f>(U49-T49)</f>
        <v>0</v>
      </c>
      <c r="W49" s="19">
        <f>(M49-T49)</f>
        <v>1000000</v>
      </c>
      <c r="X49" s="68">
        <f t="shared" si="20"/>
        <v>0</v>
      </c>
    </row>
    <row r="50" spans="1:24" ht="14.1" customHeight="1" x14ac:dyDescent="0.2">
      <c r="A50" s="87"/>
      <c r="B50" s="20">
        <v>4</v>
      </c>
      <c r="C50" s="12">
        <v>1</v>
      </c>
      <c r="D50" s="12">
        <v>1</v>
      </c>
      <c r="E50" s="12">
        <v>11</v>
      </c>
      <c r="F50" s="111">
        <v>12</v>
      </c>
      <c r="G50" s="17"/>
      <c r="H50" s="83" t="s">
        <v>62</v>
      </c>
      <c r="I50" s="105"/>
      <c r="J50" s="105"/>
      <c r="K50" s="24"/>
      <c r="L50" s="17"/>
      <c r="M50" s="19">
        <v>2018750000</v>
      </c>
      <c r="N50" s="19">
        <v>0</v>
      </c>
      <c r="O50" s="19">
        <v>0</v>
      </c>
      <c r="P50" s="19">
        <v>0</v>
      </c>
      <c r="Q50" s="19">
        <f>[1]JAN!$AM$34</f>
        <v>57250625</v>
      </c>
      <c r="R50" s="19">
        <f>Q50</f>
        <v>57250625</v>
      </c>
      <c r="S50" s="19">
        <f>Q50-R50</f>
        <v>0</v>
      </c>
      <c r="T50" s="19">
        <f t="shared" si="19"/>
        <v>57250625</v>
      </c>
      <c r="U50" s="19">
        <f t="shared" si="19"/>
        <v>57250625</v>
      </c>
      <c r="V50" s="19">
        <f>(U50-T50)</f>
        <v>0</v>
      </c>
      <c r="W50" s="19">
        <f>(M50-T50)</f>
        <v>1961499375</v>
      </c>
      <c r="X50" s="68">
        <f t="shared" si="20"/>
        <v>2.8359442724458206</v>
      </c>
    </row>
    <row r="51" spans="1:24" ht="14.1" customHeight="1" x14ac:dyDescent="0.2">
      <c r="A51" s="126">
        <v>9</v>
      </c>
      <c r="B51" s="18">
        <v>4</v>
      </c>
      <c r="C51" s="26">
        <v>1</v>
      </c>
      <c r="D51" s="26">
        <v>1</v>
      </c>
      <c r="E51" s="12">
        <v>12</v>
      </c>
      <c r="F51" s="16"/>
      <c r="G51" s="13"/>
      <c r="H51" s="36" t="s">
        <v>93</v>
      </c>
      <c r="I51" s="24"/>
      <c r="J51" s="27"/>
      <c r="K51" s="27"/>
      <c r="L51" s="21"/>
      <c r="M51" s="22">
        <f t="shared" ref="M51:V51" si="21">SUM(M52:M52)</f>
        <v>25000000000</v>
      </c>
      <c r="N51" s="22">
        <f t="shared" si="21"/>
        <v>0</v>
      </c>
      <c r="O51" s="22">
        <f t="shared" si="21"/>
        <v>0</v>
      </c>
      <c r="P51" s="22">
        <f t="shared" si="21"/>
        <v>0</v>
      </c>
      <c r="Q51" s="22">
        <f>SUM(Q52:Q52)</f>
        <v>406387255</v>
      </c>
      <c r="R51" s="22">
        <f>SUM(R52:R52)</f>
        <v>406387255</v>
      </c>
      <c r="S51" s="22">
        <f t="shared" si="21"/>
        <v>0</v>
      </c>
      <c r="T51" s="22">
        <f>SUM(T52:T52)</f>
        <v>406387255</v>
      </c>
      <c r="U51" s="22">
        <f>SUM(U52:U52)</f>
        <v>406387255</v>
      </c>
      <c r="V51" s="22">
        <f t="shared" si="21"/>
        <v>0</v>
      </c>
      <c r="W51" s="22">
        <f>SUM(W52:W52)</f>
        <v>24593612745</v>
      </c>
      <c r="X51" s="66">
        <f t="shared" si="20"/>
        <v>1.62554902</v>
      </c>
    </row>
    <row r="52" spans="1:24" ht="14.1" customHeight="1" x14ac:dyDescent="0.2">
      <c r="A52" s="87"/>
      <c r="B52" s="20">
        <v>4</v>
      </c>
      <c r="C52" s="12">
        <v>1</v>
      </c>
      <c r="D52" s="12">
        <v>1</v>
      </c>
      <c r="E52" s="12">
        <v>12</v>
      </c>
      <c r="F52" s="12" t="s">
        <v>4</v>
      </c>
      <c r="G52" s="34"/>
      <c r="H52" s="83" t="s">
        <v>98</v>
      </c>
      <c r="I52" s="101"/>
      <c r="J52" s="12"/>
      <c r="K52" s="12"/>
      <c r="L52" s="13"/>
      <c r="M52" s="19">
        <v>25000000000</v>
      </c>
      <c r="N52" s="19">
        <v>0</v>
      </c>
      <c r="O52" s="19">
        <v>0</v>
      </c>
      <c r="P52" s="19">
        <v>0</v>
      </c>
      <c r="Q52" s="19">
        <f>[1]JAN!$AM$41</f>
        <v>406387255</v>
      </c>
      <c r="R52" s="19">
        <f>Q52</f>
        <v>406387255</v>
      </c>
      <c r="S52" s="19">
        <f>Q52-R52</f>
        <v>0</v>
      </c>
      <c r="T52" s="19">
        <f>SUM(N52,Q52)</f>
        <v>406387255</v>
      </c>
      <c r="U52" s="19">
        <f>SUM(O52,R52)</f>
        <v>406387255</v>
      </c>
      <c r="V52" s="19">
        <f>(U52-T52)</f>
        <v>0</v>
      </c>
      <c r="W52" s="19">
        <f>(M52-T52)</f>
        <v>24593612745</v>
      </c>
      <c r="X52" s="68">
        <f t="shared" si="20"/>
        <v>1.62554902</v>
      </c>
    </row>
    <row r="53" spans="1:24" ht="14.1" customHeight="1" x14ac:dyDescent="0.2">
      <c r="A53" s="28">
        <v>10</v>
      </c>
      <c r="B53" s="18">
        <v>4</v>
      </c>
      <c r="C53" s="26">
        <v>1</v>
      </c>
      <c r="D53" s="26">
        <v>1</v>
      </c>
      <c r="E53" s="12">
        <v>13</v>
      </c>
      <c r="F53" s="16"/>
      <c r="G53" s="13"/>
      <c r="H53" s="36" t="s">
        <v>87</v>
      </c>
      <c r="I53" s="24"/>
      <c r="J53" s="27"/>
      <c r="K53" s="27"/>
      <c r="L53" s="21"/>
      <c r="M53" s="22">
        <f t="shared" ref="M53:V55" si="22">SUM(M54:M54)</f>
        <v>15000000000</v>
      </c>
      <c r="N53" s="22">
        <f t="shared" si="22"/>
        <v>0</v>
      </c>
      <c r="O53" s="22">
        <f t="shared" si="22"/>
        <v>0</v>
      </c>
      <c r="P53" s="22">
        <f t="shared" si="22"/>
        <v>0</v>
      </c>
      <c r="Q53" s="22">
        <f t="shared" si="22"/>
        <v>629070859</v>
      </c>
      <c r="R53" s="22">
        <f t="shared" si="22"/>
        <v>629070859</v>
      </c>
      <c r="S53" s="22">
        <f t="shared" si="22"/>
        <v>0</v>
      </c>
      <c r="T53" s="22">
        <f t="shared" si="22"/>
        <v>629070859</v>
      </c>
      <c r="U53" s="22">
        <f t="shared" si="22"/>
        <v>629070859</v>
      </c>
      <c r="V53" s="22">
        <f t="shared" si="22"/>
        <v>0</v>
      </c>
      <c r="W53" s="22">
        <f>SUM(W54:W54)</f>
        <v>14370929141</v>
      </c>
      <c r="X53" s="66">
        <f t="shared" si="20"/>
        <v>4.1938057266666666</v>
      </c>
    </row>
    <row r="54" spans="1:24" ht="14.1" customHeight="1" x14ac:dyDescent="0.2">
      <c r="A54" s="28"/>
      <c r="B54" s="20">
        <v>4</v>
      </c>
      <c r="C54" s="12">
        <v>1</v>
      </c>
      <c r="D54" s="12">
        <v>1</v>
      </c>
      <c r="E54" s="12">
        <v>13</v>
      </c>
      <c r="F54" s="12" t="s">
        <v>4</v>
      </c>
      <c r="G54" s="34"/>
      <c r="H54" s="83" t="s">
        <v>90</v>
      </c>
      <c r="I54" s="82"/>
      <c r="J54" s="12"/>
      <c r="K54" s="12"/>
      <c r="L54" s="13"/>
      <c r="M54" s="19">
        <v>15000000000</v>
      </c>
      <c r="N54" s="19">
        <v>0</v>
      </c>
      <c r="O54" s="19">
        <v>0</v>
      </c>
      <c r="P54" s="19">
        <v>0</v>
      </c>
      <c r="Q54" s="19">
        <f>[1]JAN!$AM$44</f>
        <v>629070859</v>
      </c>
      <c r="R54" s="19">
        <f>Q54</f>
        <v>629070859</v>
      </c>
      <c r="S54" s="19">
        <f>Q54-R54</f>
        <v>0</v>
      </c>
      <c r="T54" s="19">
        <f>SUM(N54,Q54)</f>
        <v>629070859</v>
      </c>
      <c r="U54" s="19">
        <f>SUM(O54,R54)</f>
        <v>629070859</v>
      </c>
      <c r="V54" s="19">
        <f>(U54-T54)</f>
        <v>0</v>
      </c>
      <c r="W54" s="19">
        <f>(M54-T54)</f>
        <v>14370929141</v>
      </c>
      <c r="X54" s="68">
        <f t="shared" si="20"/>
        <v>4.1938057266666666</v>
      </c>
    </row>
    <row r="55" spans="1:24" ht="14.1" customHeight="1" x14ac:dyDescent="0.2">
      <c r="A55" s="28">
        <v>11</v>
      </c>
      <c r="B55" s="18">
        <v>4</v>
      </c>
      <c r="C55" s="26">
        <v>1</v>
      </c>
      <c r="D55" s="26">
        <v>2</v>
      </c>
      <c r="E55" s="12" t="s">
        <v>7</v>
      </c>
      <c r="F55" s="16"/>
      <c r="G55" s="13"/>
      <c r="H55" s="36" t="s">
        <v>118</v>
      </c>
      <c r="I55" s="24"/>
      <c r="J55" s="27"/>
      <c r="K55" s="27"/>
      <c r="L55" s="21"/>
      <c r="M55" s="22">
        <f t="shared" si="22"/>
        <v>0</v>
      </c>
      <c r="N55" s="22">
        <f t="shared" si="22"/>
        <v>0</v>
      </c>
      <c r="O55" s="22">
        <f t="shared" si="22"/>
        <v>0</v>
      </c>
      <c r="P55" s="22">
        <f t="shared" si="22"/>
        <v>0</v>
      </c>
      <c r="Q55" s="22">
        <f t="shared" si="22"/>
        <v>629070859</v>
      </c>
      <c r="R55" s="22">
        <f t="shared" si="22"/>
        <v>629070859</v>
      </c>
      <c r="S55" s="22">
        <f t="shared" si="22"/>
        <v>0</v>
      </c>
      <c r="T55" s="22">
        <f t="shared" si="22"/>
        <v>629070859</v>
      </c>
      <c r="U55" s="22">
        <f t="shared" si="22"/>
        <v>629070859</v>
      </c>
      <c r="V55" s="22">
        <f t="shared" si="22"/>
        <v>0</v>
      </c>
      <c r="W55" s="22">
        <f>SUM(W56:W56)</f>
        <v>-629070859</v>
      </c>
      <c r="X55" s="66" t="e">
        <f t="shared" ref="X55:X56" si="23">SUM(U55/M55*100)</f>
        <v>#DIV/0!</v>
      </c>
    </row>
    <row r="56" spans="1:24" ht="14.1" customHeight="1" x14ac:dyDescent="0.2">
      <c r="A56" s="28"/>
      <c r="B56" s="20">
        <v>4</v>
      </c>
      <c r="C56" s="12">
        <v>1</v>
      </c>
      <c r="D56" s="12">
        <v>2</v>
      </c>
      <c r="E56" s="12" t="s">
        <v>7</v>
      </c>
      <c r="F56" s="12" t="s">
        <v>4</v>
      </c>
      <c r="G56" s="34"/>
      <c r="H56" s="83" t="s">
        <v>119</v>
      </c>
      <c r="I56" s="175"/>
      <c r="J56" s="12"/>
      <c r="K56" s="12"/>
      <c r="L56" s="13"/>
      <c r="M56" s="19"/>
      <c r="N56" s="19">
        <v>0</v>
      </c>
      <c r="O56" s="19">
        <v>0</v>
      </c>
      <c r="P56" s="19">
        <v>0</v>
      </c>
      <c r="Q56" s="19">
        <f>[1]JAN!$AM$44</f>
        <v>629070859</v>
      </c>
      <c r="R56" s="19">
        <f>Q56</f>
        <v>629070859</v>
      </c>
      <c r="S56" s="19">
        <f>Q56-R56</f>
        <v>0</v>
      </c>
      <c r="T56" s="19">
        <f>SUM(N56,Q56)</f>
        <v>629070859</v>
      </c>
      <c r="U56" s="19">
        <f>SUM(O56,R56)</f>
        <v>629070859</v>
      </c>
      <c r="V56" s="19">
        <f>(U56-T56)</f>
        <v>0</v>
      </c>
      <c r="W56" s="19">
        <f>(M56-T56)</f>
        <v>-629070859</v>
      </c>
      <c r="X56" s="68" t="e">
        <f t="shared" si="23"/>
        <v>#DIV/0!</v>
      </c>
    </row>
    <row r="57" spans="1:24" ht="16.5" customHeight="1" thickBot="1" x14ac:dyDescent="0.25">
      <c r="A57" s="49"/>
      <c r="B57" s="102"/>
      <c r="C57" s="103"/>
      <c r="D57" s="103"/>
      <c r="E57" s="103"/>
      <c r="F57" s="103"/>
      <c r="G57" s="50"/>
      <c r="H57" s="51"/>
      <c r="I57" s="52" t="s">
        <v>42</v>
      </c>
      <c r="J57" s="52"/>
      <c r="K57" s="52"/>
      <c r="L57" s="53"/>
      <c r="M57" s="54">
        <f>M16+M20+M24+M32+M40+M42+M44+M46+M51+M53+M38</f>
        <v>78049750000</v>
      </c>
      <c r="N57" s="54">
        <f t="shared" ref="N57:W57" si="24">N16+N20+N24+N32+N40+N42+N44+N46+N51+N53+N38</f>
        <v>0</v>
      </c>
      <c r="O57" s="54">
        <f t="shared" si="24"/>
        <v>0</v>
      </c>
      <c r="P57" s="54">
        <f t="shared" si="24"/>
        <v>0</v>
      </c>
      <c r="Q57" s="54">
        <f t="shared" si="24"/>
        <v>4247366590</v>
      </c>
      <c r="R57" s="54">
        <f t="shared" si="24"/>
        <v>4247366590</v>
      </c>
      <c r="S57" s="54">
        <f t="shared" si="24"/>
        <v>0</v>
      </c>
      <c r="T57" s="54">
        <f t="shared" si="24"/>
        <v>4247366590</v>
      </c>
      <c r="U57" s="54">
        <f t="shared" si="24"/>
        <v>4247366590</v>
      </c>
      <c r="V57" s="54">
        <f t="shared" si="24"/>
        <v>0</v>
      </c>
      <c r="W57" s="54">
        <f t="shared" si="24"/>
        <v>44538756915</v>
      </c>
      <c r="X57" s="127">
        <f>SUM(U57/M57*100)</f>
        <v>5.4418708451980953</v>
      </c>
    </row>
    <row r="58" spans="1:24" ht="13.5" thickTop="1" x14ac:dyDescent="0.2">
      <c r="A58" s="101"/>
      <c r="B58" s="101"/>
      <c r="C58" s="101"/>
      <c r="D58" s="101"/>
      <c r="E58" s="101"/>
      <c r="F58" s="101"/>
      <c r="G58" s="101"/>
      <c r="H58" s="16"/>
      <c r="I58" s="16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</row>
    <row r="59" spans="1:24" x14ac:dyDescent="0.2">
      <c r="A59" s="101"/>
      <c r="B59" s="101"/>
      <c r="C59" s="101"/>
      <c r="D59" s="101"/>
      <c r="E59" s="101"/>
      <c r="F59" s="101"/>
      <c r="G59" s="101"/>
      <c r="H59" s="16"/>
      <c r="I59" s="16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</row>
    <row r="60" spans="1:24" x14ac:dyDescent="0.2">
      <c r="A60" s="101"/>
      <c r="B60" s="101"/>
      <c r="C60" s="101"/>
      <c r="D60" s="12"/>
      <c r="E60" s="101"/>
      <c r="F60" s="101"/>
      <c r="G60" s="101"/>
      <c r="H60" s="15"/>
      <c r="I60" s="101"/>
      <c r="J60" s="101"/>
      <c r="K60" s="101"/>
      <c r="L60" s="15"/>
      <c r="M60" s="16"/>
      <c r="N60" s="16"/>
      <c r="O60" s="16"/>
      <c r="P60" s="16"/>
      <c r="Q60" s="16"/>
      <c r="R60" s="16"/>
      <c r="S60" s="16"/>
      <c r="T60" s="16"/>
      <c r="U60" s="16"/>
      <c r="V60" s="29"/>
      <c r="W60" s="29"/>
    </row>
    <row r="61" spans="1:24" x14ac:dyDescent="0.2">
      <c r="A61" s="101"/>
      <c r="B61" s="101"/>
      <c r="C61" s="12"/>
      <c r="D61" s="12"/>
      <c r="E61" s="101"/>
      <c r="F61" s="101"/>
      <c r="G61" s="101"/>
      <c r="H61" s="15"/>
      <c r="I61" s="101"/>
      <c r="J61" s="101"/>
      <c r="K61" s="101"/>
      <c r="L61" s="105"/>
      <c r="M61" s="105"/>
      <c r="N61" s="16"/>
      <c r="O61" s="16"/>
      <c r="P61" s="16"/>
      <c r="Q61" s="16"/>
      <c r="R61" s="30"/>
      <c r="S61" s="30"/>
      <c r="T61" s="101" t="s">
        <v>105</v>
      </c>
      <c r="U61" s="101"/>
      <c r="V61" s="16"/>
      <c r="W61" s="16"/>
    </row>
    <row r="62" spans="1:24" x14ac:dyDescent="0.2">
      <c r="A62" s="101"/>
      <c r="B62" s="101"/>
      <c r="C62" s="12"/>
      <c r="D62" s="12"/>
      <c r="F62" s="180" t="s">
        <v>64</v>
      </c>
      <c r="G62" s="180"/>
      <c r="H62" s="180"/>
      <c r="I62" s="180"/>
      <c r="J62" s="180"/>
      <c r="K62" s="180"/>
      <c r="L62" s="180"/>
      <c r="M62" s="111"/>
      <c r="N62" s="16"/>
      <c r="O62" s="16"/>
      <c r="P62" s="16"/>
      <c r="Q62" s="16"/>
      <c r="R62" s="30"/>
      <c r="S62" s="30"/>
      <c r="T62" s="101"/>
      <c r="U62" s="101"/>
      <c r="V62" s="16"/>
      <c r="W62" s="16"/>
    </row>
    <row r="63" spans="1:24" ht="14.25" x14ac:dyDescent="0.2">
      <c r="A63" s="101"/>
      <c r="B63" s="101"/>
      <c r="C63" s="12"/>
      <c r="D63" s="12"/>
      <c r="F63" s="181" t="s">
        <v>104</v>
      </c>
      <c r="G63" s="181"/>
      <c r="H63" s="181"/>
      <c r="I63" s="181"/>
      <c r="J63" s="181"/>
      <c r="K63" s="181"/>
      <c r="L63" s="181"/>
      <c r="M63" s="111"/>
      <c r="N63" s="11"/>
      <c r="O63" s="11"/>
      <c r="P63" s="11"/>
      <c r="Q63" s="31"/>
      <c r="R63" s="30"/>
      <c r="S63" s="30"/>
      <c r="T63" s="105" t="s">
        <v>47</v>
      </c>
      <c r="U63" s="105"/>
      <c r="V63" s="16"/>
      <c r="W63" s="16"/>
    </row>
    <row r="64" spans="1:24" x14ac:dyDescent="0.2">
      <c r="A64" s="101"/>
      <c r="B64" s="101"/>
      <c r="C64" s="12"/>
      <c r="F64" s="181" t="s">
        <v>95</v>
      </c>
      <c r="G64" s="181"/>
      <c r="H64" s="181"/>
      <c r="I64" s="181"/>
      <c r="J64" s="181"/>
      <c r="K64" s="181"/>
      <c r="L64" s="181"/>
      <c r="M64" s="108"/>
      <c r="N64" s="16"/>
      <c r="O64" s="16"/>
      <c r="P64" s="16"/>
      <c r="Q64" s="16"/>
      <c r="R64" s="16"/>
      <c r="S64" s="16"/>
      <c r="T64" s="16"/>
      <c r="U64" s="16"/>
      <c r="V64" s="16"/>
      <c r="W64" s="16"/>
    </row>
    <row r="65" spans="1:23" ht="13.5" customHeight="1" x14ac:dyDescent="0.2">
      <c r="A65" s="101"/>
      <c r="B65" s="101"/>
      <c r="C65" s="12"/>
      <c r="F65" s="108"/>
      <c r="G65" s="108"/>
      <c r="H65" s="108"/>
      <c r="I65" s="15"/>
      <c r="J65" s="16"/>
      <c r="K65" s="16"/>
      <c r="L65" s="124"/>
      <c r="M65" s="112"/>
      <c r="N65" s="16"/>
      <c r="O65" s="16"/>
      <c r="P65" s="16"/>
      <c r="Q65" s="16"/>
      <c r="R65" s="16"/>
      <c r="S65" s="16"/>
      <c r="T65" s="16"/>
      <c r="U65" s="16"/>
      <c r="V65" s="16"/>
      <c r="W65" s="16"/>
    </row>
    <row r="66" spans="1:23" ht="12" customHeight="1" x14ac:dyDescent="0.2">
      <c r="A66" s="101"/>
      <c r="B66" s="101"/>
      <c r="C66" s="12"/>
      <c r="F66" s="124"/>
      <c r="G66" s="124"/>
      <c r="H66" s="124"/>
      <c r="I66" s="15"/>
      <c r="J66" s="16"/>
      <c r="K66" s="16"/>
      <c r="L66" s="124"/>
      <c r="M66" s="112"/>
      <c r="N66" s="16"/>
      <c r="O66" s="16"/>
      <c r="P66" s="16"/>
      <c r="Q66" s="16"/>
      <c r="R66" s="16"/>
      <c r="S66" s="16"/>
      <c r="T66" s="16"/>
      <c r="U66" s="16"/>
      <c r="V66" s="16"/>
      <c r="W66" s="16"/>
    </row>
    <row r="67" spans="1:23" x14ac:dyDescent="0.2">
      <c r="A67" s="108"/>
      <c r="B67" s="108"/>
      <c r="C67" s="108"/>
      <c r="F67" s="32"/>
      <c r="G67" s="124"/>
      <c r="H67" s="124"/>
      <c r="I67" s="108"/>
      <c r="J67" s="108"/>
      <c r="K67" s="108"/>
      <c r="L67" s="81"/>
      <c r="N67" s="108"/>
      <c r="O67" s="108"/>
      <c r="P67" s="108"/>
      <c r="Q67" s="108"/>
      <c r="R67" s="30"/>
      <c r="S67" s="30"/>
      <c r="T67" s="30"/>
      <c r="U67" s="30"/>
      <c r="V67" s="16"/>
      <c r="W67" s="16"/>
    </row>
    <row r="68" spans="1:23" x14ac:dyDescent="0.2">
      <c r="A68" s="107"/>
      <c r="B68" s="107"/>
      <c r="C68" s="107"/>
      <c r="F68" s="179" t="s">
        <v>108</v>
      </c>
      <c r="G68" s="179"/>
      <c r="H68" s="179"/>
      <c r="I68" s="179"/>
      <c r="J68" s="179"/>
      <c r="K68" s="179"/>
      <c r="L68" s="179"/>
      <c r="N68" s="7"/>
      <c r="O68" s="7"/>
      <c r="P68" s="7"/>
      <c r="Q68" s="7"/>
      <c r="R68" s="30"/>
      <c r="S68" s="30"/>
      <c r="T68" s="106" t="s">
        <v>44</v>
      </c>
      <c r="U68" s="106"/>
      <c r="V68" s="9"/>
      <c r="W68" s="7"/>
    </row>
    <row r="69" spans="1:23" x14ac:dyDescent="0.2">
      <c r="A69" s="107"/>
      <c r="B69" s="107"/>
      <c r="C69" s="32"/>
      <c r="F69" s="7" t="s">
        <v>110</v>
      </c>
      <c r="G69" s="7"/>
      <c r="H69" s="7"/>
      <c r="I69" s="7"/>
      <c r="J69" s="7"/>
      <c r="K69" s="7"/>
      <c r="L69" s="7"/>
      <c r="N69" s="16"/>
      <c r="O69" s="16"/>
      <c r="P69" s="16"/>
      <c r="Q69" s="16"/>
      <c r="R69" s="16"/>
      <c r="S69" s="16"/>
      <c r="T69" s="104" t="s">
        <v>45</v>
      </c>
      <c r="U69" s="104"/>
      <c r="V69" s="10"/>
      <c r="W69" s="7"/>
    </row>
    <row r="70" spans="1:23" x14ac:dyDescent="0.2">
      <c r="F70" s="81"/>
      <c r="G70" s="81"/>
      <c r="H70" s="81"/>
      <c r="I70" s="81"/>
      <c r="J70" s="81"/>
      <c r="K70" s="81"/>
      <c r="L70" s="122"/>
      <c r="M70" s="111"/>
    </row>
    <row r="71" spans="1:23" x14ac:dyDescent="0.2">
      <c r="L71" s="188"/>
      <c r="M71" s="188"/>
    </row>
    <row r="73" spans="1:23" x14ac:dyDescent="0.2">
      <c r="G73" s="81"/>
      <c r="H73" s="81"/>
      <c r="I73" s="81"/>
      <c r="L73" s="81"/>
      <c r="M73" s="81"/>
    </row>
    <row r="74" spans="1:23" x14ac:dyDescent="0.2">
      <c r="G74" s="81"/>
      <c r="H74" s="81"/>
      <c r="I74" s="81"/>
      <c r="L74" s="84"/>
      <c r="M74" s="81"/>
    </row>
    <row r="75" spans="1:23" x14ac:dyDescent="0.2">
      <c r="L75" s="84"/>
      <c r="M75" s="81"/>
    </row>
    <row r="76" spans="1:23" x14ac:dyDescent="0.2">
      <c r="L76" s="189"/>
      <c r="M76" s="189"/>
    </row>
    <row r="77" spans="1:23" x14ac:dyDescent="0.2">
      <c r="L77" s="190"/>
      <c r="M77" s="190"/>
    </row>
    <row r="79" spans="1:23" ht="18" customHeight="1" x14ac:dyDescent="0.2"/>
    <row r="80" spans="1:23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111" ht="18" customHeight="1" x14ac:dyDescent="0.2"/>
  </sheetData>
  <mergeCells count="29">
    <mergeCell ref="L7:Q7"/>
    <mergeCell ref="L71:M71"/>
    <mergeCell ref="L76:M76"/>
    <mergeCell ref="L77:M77"/>
    <mergeCell ref="A1:W1"/>
    <mergeCell ref="A2:W2"/>
    <mergeCell ref="A3:W3"/>
    <mergeCell ref="A4:W4"/>
    <mergeCell ref="S11:S13"/>
    <mergeCell ref="N10:P10"/>
    <mergeCell ref="Q10:S10"/>
    <mergeCell ref="A10:A13"/>
    <mergeCell ref="B10:G11"/>
    <mergeCell ref="H10:L13"/>
    <mergeCell ref="M10:M11"/>
    <mergeCell ref="B12:G13"/>
    <mergeCell ref="T10:W10"/>
    <mergeCell ref="N11:N13"/>
    <mergeCell ref="O11:O13"/>
    <mergeCell ref="P11:P13"/>
    <mergeCell ref="Q11:Q13"/>
    <mergeCell ref="R11:R13"/>
    <mergeCell ref="F68:L68"/>
    <mergeCell ref="F62:L62"/>
    <mergeCell ref="F63:L63"/>
    <mergeCell ref="F64:L64"/>
    <mergeCell ref="M12:M13"/>
    <mergeCell ref="B14:G14"/>
    <mergeCell ref="H14:L14"/>
  </mergeCells>
  <phoneticPr fontId="8" type="noConversion"/>
  <pageMargins left="0.19685039370078741" right="0.59055118110236227" top="0.51181102362204722" bottom="0.74803149606299213" header="0.51181102362204722" footer="0.51181102362204722"/>
  <pageSetup paperSize="5" scale="88" orientation="landscape" horizontalDpi="4294967293" verticalDpi="4294967293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X109"/>
  <sheetViews>
    <sheetView topLeftCell="A24" workbookViewId="0">
      <selection activeCell="Q56" sqref="Q56"/>
    </sheetView>
  </sheetViews>
  <sheetFormatPr defaultRowHeight="12.75" x14ac:dyDescent="0.2"/>
  <cols>
    <col min="1" max="1" width="4" style="1" customWidth="1"/>
    <col min="2" max="4" width="3" style="1" customWidth="1"/>
    <col min="5" max="5" width="4.140625" style="1" bestFit="1" customWidth="1"/>
    <col min="6" max="6" width="4" style="1" customWidth="1"/>
    <col min="7" max="7" width="3.140625" style="1" customWidth="1"/>
    <col min="8" max="8" width="3" style="1" customWidth="1"/>
    <col min="9" max="9" width="4" style="1" customWidth="1"/>
    <col min="10" max="10" width="2.85546875" style="1" customWidth="1"/>
    <col min="11" max="11" width="3.5703125" style="1" customWidth="1"/>
    <col min="12" max="12" width="16.5703125" style="1" customWidth="1"/>
    <col min="13" max="13" width="14.5703125" style="1" bestFit="1" customWidth="1"/>
    <col min="14" max="15" width="13.5703125" style="1" bestFit="1" customWidth="1"/>
    <col min="16" max="16" width="5.140625" style="1" customWidth="1"/>
    <col min="17" max="18" width="13.5703125" style="1" bestFit="1" customWidth="1"/>
    <col min="19" max="19" width="4.85546875" style="1" customWidth="1"/>
    <col min="20" max="20" width="13.42578125" style="1" bestFit="1" customWidth="1"/>
    <col min="21" max="21" width="13.5703125" style="1" bestFit="1" customWidth="1"/>
    <col min="22" max="22" width="9.7109375" style="1" customWidth="1"/>
    <col min="23" max="23" width="14.85546875" style="1" customWidth="1"/>
    <col min="24" max="24" width="7.28515625" style="61" bestFit="1" customWidth="1"/>
    <col min="25" max="16384" width="9.140625" style="1"/>
  </cols>
  <sheetData>
    <row r="1" spans="1:24" ht="15.75" x14ac:dyDescent="0.2">
      <c r="A1" s="191" t="s">
        <v>15</v>
      </c>
      <c r="B1" s="191"/>
      <c r="C1" s="191"/>
      <c r="D1" s="191"/>
      <c r="E1" s="191"/>
      <c r="F1" s="191"/>
      <c r="G1" s="191"/>
      <c r="H1" s="191"/>
      <c r="I1" s="191"/>
      <c r="J1" s="191"/>
      <c r="K1" s="191"/>
      <c r="L1" s="191"/>
      <c r="M1" s="191"/>
      <c r="N1" s="191"/>
      <c r="O1" s="191"/>
      <c r="P1" s="191"/>
      <c r="Q1" s="191"/>
      <c r="R1" s="191"/>
      <c r="S1" s="191"/>
      <c r="T1" s="191"/>
      <c r="U1" s="191"/>
      <c r="V1" s="191"/>
      <c r="W1" s="191"/>
      <c r="X1" s="95"/>
    </row>
    <row r="2" spans="1:24" ht="15.75" x14ac:dyDescent="0.2">
      <c r="A2" s="191" t="s">
        <v>16</v>
      </c>
      <c r="B2" s="191"/>
      <c r="C2" s="191"/>
      <c r="D2" s="191"/>
      <c r="E2" s="191"/>
      <c r="F2" s="191"/>
      <c r="G2" s="191"/>
      <c r="H2" s="191"/>
      <c r="I2" s="191"/>
      <c r="J2" s="191"/>
      <c r="K2" s="191"/>
      <c r="L2" s="191"/>
      <c r="M2" s="191"/>
      <c r="N2" s="191"/>
      <c r="O2" s="191"/>
      <c r="P2" s="191"/>
      <c r="Q2" s="191"/>
      <c r="R2" s="191"/>
      <c r="S2" s="191"/>
      <c r="T2" s="191"/>
      <c r="U2" s="191"/>
      <c r="V2" s="191"/>
      <c r="W2" s="191"/>
      <c r="X2" s="95"/>
    </row>
    <row r="3" spans="1:24" ht="15.75" x14ac:dyDescent="0.2">
      <c r="A3" s="191" t="s">
        <v>106</v>
      </c>
      <c r="B3" s="191"/>
      <c r="C3" s="191"/>
      <c r="D3" s="191"/>
      <c r="E3" s="191"/>
      <c r="F3" s="191"/>
      <c r="G3" s="191"/>
      <c r="H3" s="191"/>
      <c r="I3" s="191"/>
      <c r="J3" s="191"/>
      <c r="K3" s="191"/>
      <c r="L3" s="191"/>
      <c r="M3" s="191"/>
      <c r="N3" s="191"/>
      <c r="O3" s="191"/>
      <c r="P3" s="191"/>
      <c r="Q3" s="191"/>
      <c r="R3" s="191"/>
      <c r="S3" s="191"/>
      <c r="T3" s="191"/>
      <c r="U3" s="191"/>
      <c r="V3" s="191"/>
      <c r="W3" s="191"/>
      <c r="X3" s="95"/>
    </row>
    <row r="4" spans="1:24" ht="15.75" x14ac:dyDescent="0.2">
      <c r="A4" s="191" t="s">
        <v>116</v>
      </c>
      <c r="B4" s="191"/>
      <c r="C4" s="191"/>
      <c r="D4" s="191"/>
      <c r="E4" s="191"/>
      <c r="F4" s="191"/>
      <c r="G4" s="191"/>
      <c r="H4" s="191"/>
      <c r="I4" s="191"/>
      <c r="J4" s="191"/>
      <c r="K4" s="191"/>
      <c r="L4" s="191"/>
      <c r="M4" s="191"/>
      <c r="N4" s="191"/>
      <c r="O4" s="191"/>
      <c r="P4" s="191"/>
      <c r="Q4" s="191"/>
      <c r="R4" s="191"/>
      <c r="S4" s="191"/>
      <c r="T4" s="191"/>
      <c r="U4" s="191"/>
      <c r="V4" s="191"/>
      <c r="W4" s="191"/>
      <c r="X4" s="95"/>
    </row>
    <row r="5" spans="1:24" ht="15" customHeight="1" x14ac:dyDescent="0.2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5"/>
      <c r="O5" s="5"/>
      <c r="P5" s="4"/>
      <c r="Q5" s="4"/>
      <c r="R5" s="6"/>
      <c r="S5" s="4"/>
      <c r="T5" s="4"/>
      <c r="U5" s="4"/>
      <c r="V5" s="4"/>
      <c r="W5" s="4"/>
      <c r="X5" s="95"/>
    </row>
    <row r="6" spans="1:24" ht="14.25" customHeight="1" x14ac:dyDescent="0.2">
      <c r="A6" s="3" t="s">
        <v>37</v>
      </c>
      <c r="B6" s="139"/>
      <c r="C6" s="139"/>
      <c r="D6" s="139"/>
      <c r="E6" s="139"/>
      <c r="F6" s="139"/>
      <c r="G6" s="139"/>
      <c r="H6" s="139"/>
      <c r="I6" s="139"/>
      <c r="J6" s="139"/>
      <c r="K6" s="3" t="s">
        <v>11</v>
      </c>
      <c r="L6" s="3" t="s">
        <v>107</v>
      </c>
      <c r="M6" s="139"/>
      <c r="N6" s="129"/>
      <c r="O6" s="129"/>
      <c r="P6" s="2"/>
      <c r="Q6" s="2"/>
      <c r="R6" s="139"/>
      <c r="S6" s="2"/>
      <c r="T6" s="2"/>
      <c r="U6" s="2"/>
      <c r="V6" s="2"/>
      <c r="W6" s="2"/>
      <c r="X6" s="95"/>
    </row>
    <row r="7" spans="1:24" ht="14.25" customHeight="1" x14ac:dyDescent="0.2">
      <c r="A7" s="3" t="s">
        <v>38</v>
      </c>
      <c r="B7" s="139"/>
      <c r="C7" s="139"/>
      <c r="D7" s="139"/>
      <c r="E7" s="139"/>
      <c r="F7" s="139"/>
      <c r="G7" s="139"/>
      <c r="H7" s="139"/>
      <c r="I7" s="139"/>
      <c r="J7" s="139"/>
      <c r="K7" s="3" t="s">
        <v>11</v>
      </c>
      <c r="L7" s="187" t="s">
        <v>108</v>
      </c>
      <c r="M7" s="187"/>
      <c r="N7" s="187"/>
      <c r="O7" s="187"/>
      <c r="P7" s="187"/>
      <c r="Q7" s="187"/>
      <c r="R7" s="139"/>
      <c r="S7" s="2"/>
      <c r="T7" s="2"/>
      <c r="U7" s="2"/>
      <c r="V7" s="2"/>
      <c r="W7" s="2"/>
      <c r="X7" s="95"/>
    </row>
    <row r="8" spans="1:24" ht="14.25" customHeight="1" x14ac:dyDescent="0.2">
      <c r="A8" s="3" t="s">
        <v>46</v>
      </c>
      <c r="B8" s="6"/>
      <c r="C8" s="6"/>
      <c r="D8" s="6"/>
      <c r="E8" s="6"/>
      <c r="F8" s="6"/>
      <c r="G8" s="6"/>
      <c r="H8" s="6"/>
      <c r="I8" s="6"/>
      <c r="J8" s="6"/>
      <c r="K8" s="3" t="s">
        <v>11</v>
      </c>
      <c r="L8" s="3" t="s">
        <v>44</v>
      </c>
      <c r="M8" s="6"/>
      <c r="N8" s="5"/>
      <c r="O8" s="5"/>
      <c r="P8" s="4"/>
      <c r="Q8" s="4"/>
      <c r="R8" s="6"/>
      <c r="S8" s="4"/>
      <c r="T8" s="4"/>
      <c r="U8" s="4"/>
      <c r="V8" s="4"/>
      <c r="W8" s="4" t="s">
        <v>43</v>
      </c>
      <c r="X8" s="95"/>
    </row>
    <row r="9" spans="1:24" ht="14.25" customHeight="1" x14ac:dyDescent="0.2">
      <c r="A9" s="3"/>
      <c r="B9" s="6"/>
      <c r="C9" s="6"/>
      <c r="D9" s="6"/>
      <c r="E9" s="6"/>
      <c r="F9" s="6"/>
      <c r="G9" s="6"/>
      <c r="H9" s="6"/>
      <c r="I9" s="6"/>
      <c r="J9" s="6"/>
      <c r="K9" s="3"/>
      <c r="L9" s="3"/>
      <c r="M9" s="6"/>
      <c r="N9" s="5"/>
      <c r="O9" s="5"/>
      <c r="P9" s="4"/>
      <c r="Q9" s="4"/>
      <c r="R9" s="6"/>
      <c r="S9" s="4"/>
      <c r="T9" s="4"/>
      <c r="U9" s="4"/>
      <c r="V9" s="4"/>
      <c r="W9" s="4"/>
      <c r="X9" s="95"/>
    </row>
    <row r="10" spans="1:24" ht="15.75" customHeight="1" x14ac:dyDescent="0.2">
      <c r="A10" s="186" t="s">
        <v>0</v>
      </c>
      <c r="B10" s="192" t="s">
        <v>17</v>
      </c>
      <c r="C10" s="192"/>
      <c r="D10" s="192"/>
      <c r="E10" s="192"/>
      <c r="F10" s="192"/>
      <c r="G10" s="192"/>
      <c r="H10" s="186" t="s">
        <v>19</v>
      </c>
      <c r="I10" s="186"/>
      <c r="J10" s="186"/>
      <c r="K10" s="186"/>
      <c r="L10" s="186"/>
      <c r="M10" s="192" t="s">
        <v>20</v>
      </c>
      <c r="N10" s="186" t="s">
        <v>22</v>
      </c>
      <c r="O10" s="186"/>
      <c r="P10" s="186"/>
      <c r="Q10" s="186" t="s">
        <v>3</v>
      </c>
      <c r="R10" s="186"/>
      <c r="S10" s="186"/>
      <c r="T10" s="186" t="s">
        <v>23</v>
      </c>
      <c r="U10" s="186"/>
      <c r="V10" s="186"/>
      <c r="W10" s="186"/>
      <c r="X10" s="62" t="s">
        <v>67</v>
      </c>
    </row>
    <row r="11" spans="1:24" ht="12" customHeight="1" x14ac:dyDescent="0.2">
      <c r="A11" s="186"/>
      <c r="B11" s="182"/>
      <c r="C11" s="182"/>
      <c r="D11" s="182"/>
      <c r="E11" s="182"/>
      <c r="F11" s="182"/>
      <c r="G11" s="182"/>
      <c r="H11" s="186"/>
      <c r="I11" s="186"/>
      <c r="J11" s="186"/>
      <c r="K11" s="186"/>
      <c r="L11" s="186"/>
      <c r="M11" s="182"/>
      <c r="N11" s="186" t="s">
        <v>39</v>
      </c>
      <c r="O11" s="186" t="s">
        <v>24</v>
      </c>
      <c r="P11" s="186" t="s">
        <v>25</v>
      </c>
      <c r="Q11" s="186" t="s">
        <v>39</v>
      </c>
      <c r="R11" s="186" t="s">
        <v>24</v>
      </c>
      <c r="S11" s="186" t="s">
        <v>25</v>
      </c>
      <c r="T11" s="130" t="s">
        <v>32</v>
      </c>
      <c r="U11" s="130" t="s">
        <v>32</v>
      </c>
      <c r="V11" s="37" t="s">
        <v>29</v>
      </c>
      <c r="W11" s="38" t="s">
        <v>26</v>
      </c>
      <c r="X11" s="63" t="s">
        <v>82</v>
      </c>
    </row>
    <row r="12" spans="1:24" ht="12" customHeight="1" x14ac:dyDescent="0.2">
      <c r="A12" s="186"/>
      <c r="B12" s="182" t="s">
        <v>18</v>
      </c>
      <c r="C12" s="182"/>
      <c r="D12" s="182"/>
      <c r="E12" s="182"/>
      <c r="F12" s="182"/>
      <c r="G12" s="182"/>
      <c r="H12" s="186"/>
      <c r="I12" s="186"/>
      <c r="J12" s="186"/>
      <c r="K12" s="186"/>
      <c r="L12" s="186"/>
      <c r="M12" s="182" t="s">
        <v>21</v>
      </c>
      <c r="N12" s="186"/>
      <c r="O12" s="186"/>
      <c r="P12" s="186"/>
      <c r="Q12" s="186"/>
      <c r="R12" s="186"/>
      <c r="S12" s="186"/>
      <c r="T12" s="39" t="s">
        <v>35</v>
      </c>
      <c r="U12" s="39" t="s">
        <v>33</v>
      </c>
      <c r="V12" s="40" t="s">
        <v>31</v>
      </c>
      <c r="W12" s="41" t="s">
        <v>27</v>
      </c>
      <c r="X12" s="63" t="s">
        <v>83</v>
      </c>
    </row>
    <row r="13" spans="1:24" ht="12" customHeight="1" x14ac:dyDescent="0.2">
      <c r="A13" s="186"/>
      <c r="B13" s="183"/>
      <c r="C13" s="183"/>
      <c r="D13" s="183"/>
      <c r="E13" s="183"/>
      <c r="F13" s="183"/>
      <c r="G13" s="183"/>
      <c r="H13" s="186"/>
      <c r="I13" s="186"/>
      <c r="J13" s="186"/>
      <c r="K13" s="186"/>
      <c r="L13" s="186"/>
      <c r="M13" s="183"/>
      <c r="N13" s="186"/>
      <c r="O13" s="186"/>
      <c r="P13" s="186"/>
      <c r="Q13" s="186"/>
      <c r="R13" s="186"/>
      <c r="S13" s="186"/>
      <c r="T13" s="131" t="s">
        <v>36</v>
      </c>
      <c r="U13" s="131" t="s">
        <v>34</v>
      </c>
      <c r="V13" s="42" t="s">
        <v>30</v>
      </c>
      <c r="W13" s="43" t="s">
        <v>28</v>
      </c>
      <c r="X13" s="64" t="s">
        <v>84</v>
      </c>
    </row>
    <row r="14" spans="1:24" ht="13.5" thickBot="1" x14ac:dyDescent="0.25">
      <c r="A14" s="47">
        <v>1</v>
      </c>
      <c r="B14" s="184">
        <v>2</v>
      </c>
      <c r="C14" s="184"/>
      <c r="D14" s="184"/>
      <c r="E14" s="184"/>
      <c r="F14" s="184"/>
      <c r="G14" s="184"/>
      <c r="H14" s="185">
        <v>3</v>
      </c>
      <c r="I14" s="185"/>
      <c r="J14" s="185"/>
      <c r="K14" s="185"/>
      <c r="L14" s="185"/>
      <c r="M14" s="47">
        <v>4</v>
      </c>
      <c r="N14" s="134">
        <v>5</v>
      </c>
      <c r="O14" s="134">
        <v>6</v>
      </c>
      <c r="P14" s="134">
        <v>7</v>
      </c>
      <c r="Q14" s="134">
        <v>8</v>
      </c>
      <c r="R14" s="134">
        <v>9</v>
      </c>
      <c r="S14" s="134">
        <v>10</v>
      </c>
      <c r="T14" s="134">
        <v>11</v>
      </c>
      <c r="U14" s="134">
        <v>12</v>
      </c>
      <c r="V14" s="48">
        <v>13</v>
      </c>
      <c r="W14" s="48">
        <v>14</v>
      </c>
      <c r="X14" s="65">
        <v>15</v>
      </c>
    </row>
    <row r="15" spans="1:24" ht="12" customHeight="1" thickTop="1" x14ac:dyDescent="0.2">
      <c r="A15" s="44"/>
      <c r="B15" s="45"/>
      <c r="C15" s="108"/>
      <c r="D15" s="108"/>
      <c r="E15" s="108"/>
      <c r="F15" s="108"/>
      <c r="G15" s="46"/>
      <c r="H15" s="35"/>
      <c r="I15" s="133"/>
      <c r="J15" s="133"/>
      <c r="K15" s="132"/>
      <c r="L15" s="13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67"/>
    </row>
    <row r="16" spans="1:24" ht="14.1" customHeight="1" x14ac:dyDescent="0.2">
      <c r="A16" s="28">
        <v>1</v>
      </c>
      <c r="B16" s="83">
        <v>4</v>
      </c>
      <c r="C16" s="12">
        <v>1</v>
      </c>
      <c r="D16" s="12">
        <v>1</v>
      </c>
      <c r="E16" s="12" t="s">
        <v>4</v>
      </c>
      <c r="F16" s="132"/>
      <c r="G16" s="17"/>
      <c r="H16" s="35" t="s">
        <v>41</v>
      </c>
      <c r="I16" s="133"/>
      <c r="J16" s="133"/>
      <c r="K16" s="132"/>
      <c r="L16" s="13"/>
      <c r="M16" s="14">
        <f>SUM(M17:M19)</f>
        <v>325000000</v>
      </c>
      <c r="N16" s="14">
        <f>SUM(N17)</f>
        <v>1000000</v>
      </c>
      <c r="O16" s="14">
        <f>SUM(O17)</f>
        <v>1000000</v>
      </c>
      <c r="P16" s="14">
        <f>SUM(P17)</f>
        <v>0</v>
      </c>
      <c r="Q16" s="14">
        <f t="shared" ref="Q16:V16" si="0">SUM(Q17:Q19)</f>
        <v>12249000</v>
      </c>
      <c r="R16" s="14">
        <f t="shared" si="0"/>
        <v>12249000</v>
      </c>
      <c r="S16" s="14">
        <f t="shared" si="0"/>
        <v>0</v>
      </c>
      <c r="T16" s="14">
        <f t="shared" si="0"/>
        <v>56874230</v>
      </c>
      <c r="U16" s="14">
        <f t="shared" si="0"/>
        <v>56874230</v>
      </c>
      <c r="V16" s="14">
        <f t="shared" si="0"/>
        <v>0</v>
      </c>
      <c r="W16" s="14">
        <f>SUM(W17:W19)</f>
        <v>268125770</v>
      </c>
      <c r="X16" s="66">
        <f t="shared" ref="X16:X45" si="1">SUM(U16/M16*100)</f>
        <v>17.499763076923077</v>
      </c>
    </row>
    <row r="17" spans="1:24" ht="14.1" customHeight="1" x14ac:dyDescent="0.2">
      <c r="A17" s="28"/>
      <c r="B17" s="83">
        <v>4</v>
      </c>
      <c r="C17" s="132">
        <v>1</v>
      </c>
      <c r="D17" s="132">
        <v>1</v>
      </c>
      <c r="E17" s="12" t="s">
        <v>4</v>
      </c>
      <c r="F17" s="12" t="s">
        <v>5</v>
      </c>
      <c r="G17" s="34"/>
      <c r="H17" s="83" t="s">
        <v>96</v>
      </c>
      <c r="I17" s="132"/>
      <c r="J17" s="132"/>
      <c r="K17" s="16"/>
      <c r="L17" s="17"/>
      <c r="M17" s="19">
        <v>54000000</v>
      </c>
      <c r="N17" s="19">
        <f>JAN!T17</f>
        <v>1000000</v>
      </c>
      <c r="O17" s="19">
        <f>JAN!U17</f>
        <v>1000000</v>
      </c>
      <c r="P17" s="19">
        <v>0</v>
      </c>
      <c r="Q17" s="19">
        <f>[1]FEB!$AM$5</f>
        <v>1000000</v>
      </c>
      <c r="R17" s="19">
        <f>Q17</f>
        <v>1000000</v>
      </c>
      <c r="S17" s="19">
        <f>Q17-R17</f>
        <v>0</v>
      </c>
      <c r="T17" s="19">
        <f t="shared" ref="T17:U19" si="2">SUM(N17,Q17)</f>
        <v>2000000</v>
      </c>
      <c r="U17" s="19">
        <f t="shared" si="2"/>
        <v>2000000</v>
      </c>
      <c r="V17" s="19">
        <f>(U17-T17)</f>
        <v>0</v>
      </c>
      <c r="W17" s="19">
        <f>(M17-T17)</f>
        <v>52000000</v>
      </c>
      <c r="X17" s="68">
        <f t="shared" si="1"/>
        <v>3.7037037037037033</v>
      </c>
    </row>
    <row r="18" spans="1:24" ht="14.1" customHeight="1" x14ac:dyDescent="0.2">
      <c r="A18" s="28"/>
      <c r="B18" s="83">
        <v>4</v>
      </c>
      <c r="C18" s="132">
        <v>1</v>
      </c>
      <c r="D18" s="132">
        <v>1</v>
      </c>
      <c r="E18" s="12" t="s">
        <v>4</v>
      </c>
      <c r="F18" s="12" t="s">
        <v>6</v>
      </c>
      <c r="G18" s="34"/>
      <c r="H18" s="83" t="s">
        <v>97</v>
      </c>
      <c r="I18" s="132"/>
      <c r="J18" s="132"/>
      <c r="K18" s="16"/>
      <c r="L18" s="17"/>
      <c r="M18" s="19">
        <v>78000000</v>
      </c>
      <c r="N18" s="19">
        <f>JAN!T18</f>
        <v>36395230</v>
      </c>
      <c r="O18" s="19">
        <f>JAN!U18</f>
        <v>36395230</v>
      </c>
      <c r="P18" s="19"/>
      <c r="Q18" s="19">
        <f>[1]FEB!$AM$6</f>
        <v>9053000</v>
      </c>
      <c r="R18" s="19">
        <f>Q18</f>
        <v>9053000</v>
      </c>
      <c r="S18" s="19">
        <f>Q18-R18</f>
        <v>0</v>
      </c>
      <c r="T18" s="19">
        <f t="shared" si="2"/>
        <v>45448230</v>
      </c>
      <c r="U18" s="19">
        <f t="shared" si="2"/>
        <v>45448230</v>
      </c>
      <c r="V18" s="19">
        <f>(U18-T18)</f>
        <v>0</v>
      </c>
      <c r="W18" s="19">
        <f>(M18-T18)</f>
        <v>32551770</v>
      </c>
      <c r="X18" s="68">
        <f t="shared" si="1"/>
        <v>58.266961538461537</v>
      </c>
    </row>
    <row r="19" spans="1:24" ht="14.1" customHeight="1" x14ac:dyDescent="0.2">
      <c r="A19" s="28"/>
      <c r="B19" s="83">
        <v>4</v>
      </c>
      <c r="C19" s="132">
        <v>1</v>
      </c>
      <c r="D19" s="132">
        <v>1</v>
      </c>
      <c r="E19" s="12" t="s">
        <v>4</v>
      </c>
      <c r="F19" s="12" t="s">
        <v>14</v>
      </c>
      <c r="G19" s="34"/>
      <c r="H19" s="83" t="s">
        <v>48</v>
      </c>
      <c r="I19" s="132"/>
      <c r="J19" s="132"/>
      <c r="K19" s="16"/>
      <c r="L19" s="17"/>
      <c r="M19" s="19">
        <v>193000000</v>
      </c>
      <c r="N19" s="19">
        <f>JAN!T19</f>
        <v>7230000</v>
      </c>
      <c r="O19" s="19">
        <f>JAN!U19</f>
        <v>7230000</v>
      </c>
      <c r="P19" s="19"/>
      <c r="Q19" s="19">
        <f>[1]FEB!$AM$7</f>
        <v>2196000</v>
      </c>
      <c r="R19" s="19">
        <f>Q19</f>
        <v>2196000</v>
      </c>
      <c r="S19" s="19">
        <f>Q19-R19</f>
        <v>0</v>
      </c>
      <c r="T19" s="19">
        <f t="shared" si="2"/>
        <v>9426000</v>
      </c>
      <c r="U19" s="19">
        <f t="shared" si="2"/>
        <v>9426000</v>
      </c>
      <c r="V19" s="19">
        <f>(U19-T19)</f>
        <v>0</v>
      </c>
      <c r="W19" s="19">
        <f>(M19-T19)</f>
        <v>183574000</v>
      </c>
      <c r="X19" s="68">
        <f t="shared" si="1"/>
        <v>4.8839378238341968</v>
      </c>
    </row>
    <row r="20" spans="1:24" ht="14.1" customHeight="1" x14ac:dyDescent="0.2">
      <c r="A20" s="28">
        <v>2</v>
      </c>
      <c r="B20" s="20">
        <v>4</v>
      </c>
      <c r="C20" s="12">
        <v>1</v>
      </c>
      <c r="D20" s="12">
        <v>1</v>
      </c>
      <c r="E20" s="12" t="s">
        <v>7</v>
      </c>
      <c r="F20" s="132"/>
      <c r="G20" s="17"/>
      <c r="H20" s="35" t="s">
        <v>40</v>
      </c>
      <c r="I20" s="133"/>
      <c r="J20" s="133"/>
      <c r="K20" s="133"/>
      <c r="L20" s="21"/>
      <c r="M20" s="22">
        <f>SUM(M21:M23)</f>
        <v>1350000000</v>
      </c>
      <c r="N20" s="22">
        <f>SUM(N21:N23)</f>
        <v>118326173</v>
      </c>
      <c r="O20" s="22">
        <f>SUM(O21:O23)</f>
        <v>118326173</v>
      </c>
      <c r="P20" s="22">
        <f t="shared" ref="P20:V20" si="3">SUM(P22)</f>
        <v>0</v>
      </c>
      <c r="Q20" s="22">
        <f>SUM(Q21:Q23)</f>
        <v>118326173</v>
      </c>
      <c r="R20" s="22">
        <f>SUM(R21:R23)</f>
        <v>118326173</v>
      </c>
      <c r="S20" s="22">
        <f t="shared" si="3"/>
        <v>0</v>
      </c>
      <c r="T20" s="22">
        <f>SUM(T21:T23)</f>
        <v>236652346</v>
      </c>
      <c r="U20" s="22">
        <f>SUM(U21:U23)</f>
        <v>236652346</v>
      </c>
      <c r="V20" s="22">
        <f t="shared" si="3"/>
        <v>0</v>
      </c>
      <c r="W20" s="22">
        <f>SUM(W21:W23)</f>
        <v>1113347654</v>
      </c>
      <c r="X20" s="66">
        <f>SUM(U20/M20*100)</f>
        <v>17.529803407407407</v>
      </c>
    </row>
    <row r="21" spans="1:24" ht="14.1" customHeight="1" x14ac:dyDescent="0.2">
      <c r="A21" s="28"/>
      <c r="B21" s="20">
        <v>4</v>
      </c>
      <c r="C21" s="12">
        <v>1</v>
      </c>
      <c r="D21" s="12">
        <v>1</v>
      </c>
      <c r="E21" s="12" t="s">
        <v>7</v>
      </c>
      <c r="F21" s="12" t="s">
        <v>4</v>
      </c>
      <c r="G21" s="17"/>
      <c r="H21" s="83" t="s">
        <v>101</v>
      </c>
      <c r="I21" s="133"/>
      <c r="J21" s="133"/>
      <c r="K21" s="133"/>
      <c r="L21" s="21"/>
      <c r="M21" s="19">
        <v>200000000</v>
      </c>
      <c r="N21" s="19">
        <f>JAN!T21</f>
        <v>40620231</v>
      </c>
      <c r="O21" s="19">
        <f>N21</f>
        <v>40620231</v>
      </c>
      <c r="P21" s="110">
        <v>0</v>
      </c>
      <c r="Q21" s="19">
        <f>[1]JAN!$AM$9</f>
        <v>40620231</v>
      </c>
      <c r="R21" s="19">
        <f>Q21</f>
        <v>40620231</v>
      </c>
      <c r="S21" s="110">
        <f>Q21-R21</f>
        <v>0</v>
      </c>
      <c r="T21" s="19">
        <f t="shared" ref="T21:U23" si="4">SUM(N21,Q21)</f>
        <v>81240462</v>
      </c>
      <c r="U21" s="19">
        <f t="shared" si="4"/>
        <v>81240462</v>
      </c>
      <c r="V21" s="19">
        <f>(U21-T21)</f>
        <v>0</v>
      </c>
      <c r="W21" s="19">
        <f>(M21-T21)</f>
        <v>118759538</v>
      </c>
      <c r="X21" s="68">
        <f t="shared" si="1"/>
        <v>40.620231000000004</v>
      </c>
    </row>
    <row r="22" spans="1:24" ht="14.1" customHeight="1" x14ac:dyDescent="0.2">
      <c r="A22" s="19"/>
      <c r="B22" s="20">
        <v>4</v>
      </c>
      <c r="C22" s="12">
        <v>1</v>
      </c>
      <c r="D22" s="12">
        <v>1</v>
      </c>
      <c r="E22" s="12" t="s">
        <v>7</v>
      </c>
      <c r="F22" s="12" t="s">
        <v>7</v>
      </c>
      <c r="G22" s="34"/>
      <c r="H22" s="83" t="s">
        <v>49</v>
      </c>
      <c r="I22" s="12"/>
      <c r="J22" s="132"/>
      <c r="K22" s="132"/>
      <c r="L22" s="23"/>
      <c r="M22" s="19">
        <v>72082400</v>
      </c>
      <c r="N22" s="19">
        <f>JAN!T22</f>
        <v>15450000</v>
      </c>
      <c r="O22" s="19">
        <f>N22</f>
        <v>15450000</v>
      </c>
      <c r="P22" s="19">
        <v>0</v>
      </c>
      <c r="Q22" s="19">
        <f>[1]JAN!$AM$10</f>
        <v>15450000</v>
      </c>
      <c r="R22" s="19">
        <f>Q22</f>
        <v>15450000</v>
      </c>
      <c r="S22" s="19">
        <f>Q22-R22</f>
        <v>0</v>
      </c>
      <c r="T22" s="19">
        <f t="shared" si="4"/>
        <v>30900000</v>
      </c>
      <c r="U22" s="19">
        <f t="shared" si="4"/>
        <v>30900000</v>
      </c>
      <c r="V22" s="19">
        <f>(U22-T22)</f>
        <v>0</v>
      </c>
      <c r="W22" s="19">
        <f>(M22-T22)</f>
        <v>41182400</v>
      </c>
      <c r="X22" s="68">
        <f t="shared" si="1"/>
        <v>42.86760707190659</v>
      </c>
    </row>
    <row r="23" spans="1:24" ht="14.1" customHeight="1" x14ac:dyDescent="0.2">
      <c r="A23" s="19"/>
      <c r="B23" s="20">
        <v>4</v>
      </c>
      <c r="C23" s="12">
        <v>1</v>
      </c>
      <c r="D23" s="12">
        <v>1</v>
      </c>
      <c r="E23" s="12" t="s">
        <v>7</v>
      </c>
      <c r="F23" s="12" t="s">
        <v>5</v>
      </c>
      <c r="G23" s="34"/>
      <c r="H23" s="83" t="s">
        <v>99</v>
      </c>
      <c r="I23" s="12"/>
      <c r="J23" s="132"/>
      <c r="K23" s="132"/>
      <c r="L23" s="23"/>
      <c r="M23" s="19">
        <v>1077917600</v>
      </c>
      <c r="N23" s="19">
        <f>JAN!T23</f>
        <v>62255942</v>
      </c>
      <c r="O23" s="19">
        <f>N23</f>
        <v>62255942</v>
      </c>
      <c r="P23" s="19"/>
      <c r="Q23" s="19">
        <f>[1]JAN!$AM$11</f>
        <v>62255942</v>
      </c>
      <c r="R23" s="19">
        <f>Q23</f>
        <v>62255942</v>
      </c>
      <c r="S23" s="19">
        <f>Q23-R23</f>
        <v>0</v>
      </c>
      <c r="T23" s="19">
        <f t="shared" si="4"/>
        <v>124511884</v>
      </c>
      <c r="U23" s="19">
        <f t="shared" si="4"/>
        <v>124511884</v>
      </c>
      <c r="V23" s="19">
        <f>(U23-T23)</f>
        <v>0</v>
      </c>
      <c r="W23" s="19">
        <f>(M23-T23)</f>
        <v>953405716</v>
      </c>
      <c r="X23" s="68">
        <f>SUM(U23/M23*100)</f>
        <v>11.551150477550417</v>
      </c>
    </row>
    <row r="24" spans="1:24" ht="14.1" customHeight="1" x14ac:dyDescent="0.2">
      <c r="A24" s="28">
        <v>3</v>
      </c>
      <c r="B24" s="20">
        <v>4</v>
      </c>
      <c r="C24" s="12">
        <v>1</v>
      </c>
      <c r="D24" s="12">
        <v>1</v>
      </c>
      <c r="E24" s="12" t="s">
        <v>8</v>
      </c>
      <c r="F24" s="132"/>
      <c r="G24" s="17"/>
      <c r="H24" s="35" t="s">
        <v>1</v>
      </c>
      <c r="I24" s="133"/>
      <c r="J24" s="133"/>
      <c r="K24" s="24"/>
      <c r="L24" s="21"/>
      <c r="M24" s="22">
        <f>SUM(M25:M31)</f>
        <v>60000000</v>
      </c>
      <c r="N24" s="22">
        <f t="shared" ref="N24:V24" si="5">SUM(N25:N30)</f>
        <v>10027588</v>
      </c>
      <c r="O24" s="22">
        <f t="shared" si="5"/>
        <v>10027588</v>
      </c>
      <c r="P24" s="22">
        <f t="shared" si="5"/>
        <v>0</v>
      </c>
      <c r="Q24" s="22">
        <f t="shared" si="5"/>
        <v>10027588</v>
      </c>
      <c r="R24" s="22">
        <f t="shared" si="5"/>
        <v>10027588</v>
      </c>
      <c r="S24" s="22">
        <f t="shared" si="5"/>
        <v>0</v>
      </c>
      <c r="T24" s="22">
        <f t="shared" si="5"/>
        <v>20055176</v>
      </c>
      <c r="U24" s="22">
        <f t="shared" si="5"/>
        <v>20055176</v>
      </c>
      <c r="V24" s="22">
        <f t="shared" si="5"/>
        <v>0</v>
      </c>
      <c r="W24" s="22">
        <f>SUM(W25:W31)</f>
        <v>39944824</v>
      </c>
      <c r="X24" s="66">
        <f>SUM(U24/M24*100)</f>
        <v>33.425293333333336</v>
      </c>
    </row>
    <row r="25" spans="1:24" ht="14.1" customHeight="1" x14ac:dyDescent="0.2">
      <c r="A25" s="28"/>
      <c r="B25" s="20">
        <v>4</v>
      </c>
      <c r="C25" s="12">
        <v>1</v>
      </c>
      <c r="D25" s="12">
        <v>1</v>
      </c>
      <c r="E25" s="12" t="s">
        <v>8</v>
      </c>
      <c r="F25" s="12" t="s">
        <v>13</v>
      </c>
      <c r="G25" s="34"/>
      <c r="H25" s="83" t="s">
        <v>50</v>
      </c>
      <c r="I25" s="132"/>
      <c r="J25" s="132"/>
      <c r="K25" s="16"/>
      <c r="L25" s="13"/>
      <c r="M25" s="19">
        <v>20900000</v>
      </c>
      <c r="N25" s="19">
        <f>JAN!T25</f>
        <v>300000</v>
      </c>
      <c r="O25" s="19">
        <f>JAN!U25</f>
        <v>300000</v>
      </c>
      <c r="P25" s="19">
        <v>0</v>
      </c>
      <c r="Q25" s="19">
        <f>[1]JAN!$AM$14</f>
        <v>300000</v>
      </c>
      <c r="R25" s="19">
        <f t="shared" ref="R25:R30" si="6">Q25</f>
        <v>300000</v>
      </c>
      <c r="S25" s="19">
        <f t="shared" ref="S25:S31" si="7">Q25-R25</f>
        <v>0</v>
      </c>
      <c r="T25" s="19">
        <f t="shared" ref="T25:U31" si="8">SUM(N25,Q25)</f>
        <v>600000</v>
      </c>
      <c r="U25" s="19">
        <f t="shared" si="8"/>
        <v>600000</v>
      </c>
      <c r="V25" s="19">
        <f t="shared" ref="V25:V31" si="9">(U25-T25)</f>
        <v>0</v>
      </c>
      <c r="W25" s="19">
        <f t="shared" ref="W25:W30" si="10">(M25-T25)</f>
        <v>20300000</v>
      </c>
      <c r="X25" s="68">
        <f t="shared" si="1"/>
        <v>2.8708133971291865</v>
      </c>
    </row>
    <row r="26" spans="1:24" ht="14.1" customHeight="1" x14ac:dyDescent="0.2">
      <c r="A26" s="28"/>
      <c r="B26" s="20">
        <v>4</v>
      </c>
      <c r="C26" s="12">
        <v>1</v>
      </c>
      <c r="D26" s="12">
        <v>1</v>
      </c>
      <c r="E26" s="12" t="s">
        <v>8</v>
      </c>
      <c r="F26" s="12" t="s">
        <v>14</v>
      </c>
      <c r="G26" s="34"/>
      <c r="H26" s="83" t="s">
        <v>51</v>
      </c>
      <c r="I26" s="12"/>
      <c r="J26" s="4"/>
      <c r="K26" s="132"/>
      <c r="L26" s="13"/>
      <c r="M26" s="19">
        <v>600000</v>
      </c>
      <c r="N26" s="19">
        <f>JAN!T26</f>
        <v>0</v>
      </c>
      <c r="O26" s="19">
        <f>JAN!U26</f>
        <v>0</v>
      </c>
      <c r="P26" s="19">
        <v>0</v>
      </c>
      <c r="Q26" s="19">
        <f>[1]JAN!$AM$15</f>
        <v>0</v>
      </c>
      <c r="R26" s="19">
        <f t="shared" si="6"/>
        <v>0</v>
      </c>
      <c r="S26" s="19">
        <f t="shared" si="7"/>
        <v>0</v>
      </c>
      <c r="T26" s="19">
        <f t="shared" si="8"/>
        <v>0</v>
      </c>
      <c r="U26" s="19">
        <f t="shared" si="8"/>
        <v>0</v>
      </c>
      <c r="V26" s="19">
        <f t="shared" si="9"/>
        <v>0</v>
      </c>
      <c r="W26" s="19">
        <f t="shared" si="10"/>
        <v>600000</v>
      </c>
      <c r="X26" s="68">
        <f t="shared" si="1"/>
        <v>0</v>
      </c>
    </row>
    <row r="27" spans="1:24" ht="14.1" customHeight="1" x14ac:dyDescent="0.2">
      <c r="A27" s="28"/>
      <c r="B27" s="20">
        <v>4</v>
      </c>
      <c r="C27" s="12">
        <v>1</v>
      </c>
      <c r="D27" s="12">
        <v>1</v>
      </c>
      <c r="E27" s="12" t="s">
        <v>8</v>
      </c>
      <c r="F27" s="12">
        <v>10</v>
      </c>
      <c r="G27" s="34"/>
      <c r="H27" s="83" t="s">
        <v>52</v>
      </c>
      <c r="I27" s="132"/>
      <c r="J27" s="132"/>
      <c r="K27" s="16"/>
      <c r="L27" s="13"/>
      <c r="M27" s="19">
        <v>900000</v>
      </c>
      <c r="N27" s="19">
        <f>JAN!T27</f>
        <v>75000</v>
      </c>
      <c r="O27" s="19">
        <f>JAN!U27</f>
        <v>75000</v>
      </c>
      <c r="P27" s="19">
        <v>0</v>
      </c>
      <c r="Q27" s="19">
        <f>[1]JAN!$AM$16</f>
        <v>75000</v>
      </c>
      <c r="R27" s="19">
        <f t="shared" si="6"/>
        <v>75000</v>
      </c>
      <c r="S27" s="19">
        <f t="shared" si="7"/>
        <v>0</v>
      </c>
      <c r="T27" s="19">
        <f t="shared" si="8"/>
        <v>150000</v>
      </c>
      <c r="U27" s="19">
        <f t="shared" si="8"/>
        <v>150000</v>
      </c>
      <c r="V27" s="19">
        <f t="shared" si="9"/>
        <v>0</v>
      </c>
      <c r="W27" s="19">
        <f t="shared" si="10"/>
        <v>750000</v>
      </c>
      <c r="X27" s="68">
        <f t="shared" si="1"/>
        <v>16.666666666666664</v>
      </c>
    </row>
    <row r="28" spans="1:24" ht="14.1" customHeight="1" x14ac:dyDescent="0.2">
      <c r="A28" s="28"/>
      <c r="B28" s="20">
        <v>4</v>
      </c>
      <c r="C28" s="12">
        <v>1</v>
      </c>
      <c r="D28" s="12">
        <v>1</v>
      </c>
      <c r="E28" s="12" t="s">
        <v>8</v>
      </c>
      <c r="F28" s="12">
        <v>14</v>
      </c>
      <c r="G28" s="34"/>
      <c r="H28" s="83" t="s">
        <v>53</v>
      </c>
      <c r="I28" s="132"/>
      <c r="J28" s="132"/>
      <c r="K28" s="16"/>
      <c r="L28" s="13"/>
      <c r="M28" s="19">
        <v>7420000</v>
      </c>
      <c r="N28" s="19">
        <f>JAN!T28</f>
        <v>0</v>
      </c>
      <c r="O28" s="19">
        <f>JAN!U28</f>
        <v>0</v>
      </c>
      <c r="P28" s="19">
        <v>0</v>
      </c>
      <c r="Q28" s="19">
        <f>[1]JAN!$AM$17</f>
        <v>0</v>
      </c>
      <c r="R28" s="19">
        <f t="shared" si="6"/>
        <v>0</v>
      </c>
      <c r="S28" s="19">
        <f>Q28-R28</f>
        <v>0</v>
      </c>
      <c r="T28" s="19">
        <f t="shared" si="8"/>
        <v>0</v>
      </c>
      <c r="U28" s="19">
        <f t="shared" si="8"/>
        <v>0</v>
      </c>
      <c r="V28" s="19">
        <f t="shared" si="9"/>
        <v>0</v>
      </c>
      <c r="W28" s="19">
        <f t="shared" si="10"/>
        <v>7420000</v>
      </c>
      <c r="X28" s="68">
        <f t="shared" si="1"/>
        <v>0</v>
      </c>
    </row>
    <row r="29" spans="1:24" ht="14.1" customHeight="1" x14ac:dyDescent="0.2">
      <c r="A29" s="28"/>
      <c r="B29" s="20">
        <v>4</v>
      </c>
      <c r="C29" s="12">
        <v>1</v>
      </c>
      <c r="D29" s="12">
        <v>1</v>
      </c>
      <c r="E29" s="12" t="s">
        <v>8</v>
      </c>
      <c r="F29" s="12">
        <v>15</v>
      </c>
      <c r="G29" s="34"/>
      <c r="H29" s="83" t="s">
        <v>54</v>
      </c>
      <c r="I29" s="132"/>
      <c r="J29" s="132"/>
      <c r="K29" s="132"/>
      <c r="L29" s="13"/>
      <c r="M29" s="19">
        <v>8280000</v>
      </c>
      <c r="N29" s="19">
        <f>JAN!T29</f>
        <v>9652588</v>
      </c>
      <c r="O29" s="19">
        <f>JAN!U29</f>
        <v>9652588</v>
      </c>
      <c r="P29" s="19">
        <v>0</v>
      </c>
      <c r="Q29" s="19">
        <f>[1]JAN!$AM$18</f>
        <v>9652588</v>
      </c>
      <c r="R29" s="19">
        <f t="shared" si="6"/>
        <v>9652588</v>
      </c>
      <c r="S29" s="19">
        <f t="shared" si="7"/>
        <v>0</v>
      </c>
      <c r="T29" s="19">
        <f t="shared" si="8"/>
        <v>19305176</v>
      </c>
      <c r="U29" s="19">
        <f>SUM(O29,R29)</f>
        <v>19305176</v>
      </c>
      <c r="V29" s="19">
        <f t="shared" si="9"/>
        <v>0</v>
      </c>
      <c r="W29" s="19">
        <f t="shared" si="10"/>
        <v>-11025176</v>
      </c>
      <c r="X29" s="68">
        <f t="shared" si="1"/>
        <v>233.1542995169082</v>
      </c>
    </row>
    <row r="30" spans="1:24" ht="14.1" customHeight="1" x14ac:dyDescent="0.2">
      <c r="A30" s="28"/>
      <c r="B30" s="20">
        <v>4</v>
      </c>
      <c r="C30" s="12">
        <v>1</v>
      </c>
      <c r="D30" s="12">
        <v>1</v>
      </c>
      <c r="E30" s="12" t="s">
        <v>8</v>
      </c>
      <c r="F30" s="12">
        <v>16</v>
      </c>
      <c r="G30" s="34"/>
      <c r="H30" s="83" t="s">
        <v>55</v>
      </c>
      <c r="I30" s="132"/>
      <c r="J30" s="132"/>
      <c r="K30" s="132"/>
      <c r="L30" s="13"/>
      <c r="M30" s="19">
        <v>9900000</v>
      </c>
      <c r="N30" s="19">
        <f>JAN!T30</f>
        <v>0</v>
      </c>
      <c r="O30" s="19">
        <f>JAN!U30</f>
        <v>0</v>
      </c>
      <c r="P30" s="19">
        <v>0</v>
      </c>
      <c r="Q30" s="19">
        <f>[1]JAN!$AM$19</f>
        <v>0</v>
      </c>
      <c r="R30" s="19">
        <f t="shared" si="6"/>
        <v>0</v>
      </c>
      <c r="S30" s="19">
        <f t="shared" si="7"/>
        <v>0</v>
      </c>
      <c r="T30" s="19">
        <f t="shared" si="8"/>
        <v>0</v>
      </c>
      <c r="U30" s="19">
        <f t="shared" si="8"/>
        <v>0</v>
      </c>
      <c r="V30" s="19">
        <f t="shared" si="9"/>
        <v>0</v>
      </c>
      <c r="W30" s="19">
        <f t="shared" si="10"/>
        <v>9900000</v>
      </c>
      <c r="X30" s="68">
        <f t="shared" si="1"/>
        <v>0</v>
      </c>
    </row>
    <row r="31" spans="1:24" ht="14.1" customHeight="1" x14ac:dyDescent="0.2">
      <c r="A31" s="28"/>
      <c r="B31" s="20">
        <v>4</v>
      </c>
      <c r="C31" s="12">
        <v>1</v>
      </c>
      <c r="D31" s="12">
        <v>1</v>
      </c>
      <c r="E31" s="12" t="s">
        <v>8</v>
      </c>
      <c r="F31" s="12">
        <v>19</v>
      </c>
      <c r="G31" s="34"/>
      <c r="H31" s="83" t="s">
        <v>102</v>
      </c>
      <c r="I31" s="132"/>
      <c r="J31" s="132"/>
      <c r="K31" s="132"/>
      <c r="L31" s="13"/>
      <c r="M31" s="19">
        <v>12000000</v>
      </c>
      <c r="N31" s="19">
        <f>JAN!T31</f>
        <v>0</v>
      </c>
      <c r="O31" s="19">
        <f>JAN!U31</f>
        <v>0</v>
      </c>
      <c r="P31" s="19">
        <v>0</v>
      </c>
      <c r="Q31" s="19">
        <f>[1]JAN!$AM$20</f>
        <v>0</v>
      </c>
      <c r="R31" s="19">
        <f>Q31</f>
        <v>0</v>
      </c>
      <c r="S31" s="19">
        <f t="shared" si="7"/>
        <v>0</v>
      </c>
      <c r="T31" s="19">
        <f t="shared" si="8"/>
        <v>0</v>
      </c>
      <c r="U31" s="19">
        <f t="shared" si="8"/>
        <v>0</v>
      </c>
      <c r="V31" s="19">
        <f t="shared" si="9"/>
        <v>0</v>
      </c>
      <c r="W31" s="19">
        <f>(M31-T31)</f>
        <v>12000000</v>
      </c>
      <c r="X31" s="68">
        <f>SUM(U31/M31*100)</f>
        <v>0</v>
      </c>
    </row>
    <row r="32" spans="1:24" ht="14.1" customHeight="1" x14ac:dyDescent="0.2">
      <c r="A32" s="28">
        <v>4</v>
      </c>
      <c r="B32" s="20">
        <v>4</v>
      </c>
      <c r="C32" s="12">
        <v>1</v>
      </c>
      <c r="D32" s="12">
        <v>1</v>
      </c>
      <c r="E32" s="12" t="s">
        <v>9</v>
      </c>
      <c r="F32" s="132"/>
      <c r="G32" s="17"/>
      <c r="H32" s="35" t="s">
        <v>2</v>
      </c>
      <c r="I32" s="25"/>
      <c r="J32" s="133"/>
      <c r="K32" s="133"/>
      <c r="L32" s="21"/>
      <c r="M32" s="22">
        <f>SUM(M33:M37)</f>
        <v>1650000000</v>
      </c>
      <c r="N32" s="22">
        <f>SUM(N33:N37)</f>
        <v>125476200</v>
      </c>
      <c r="O32" s="22">
        <f>SUM(O33:O37)</f>
        <v>125476200</v>
      </c>
      <c r="P32" s="22">
        <f t="shared" ref="P32:U32" si="11">SUM(P33:P37)</f>
        <v>0</v>
      </c>
      <c r="Q32" s="22">
        <f>SUM(Q33:Q37)</f>
        <v>125476200</v>
      </c>
      <c r="R32" s="22">
        <f t="shared" si="11"/>
        <v>125476200</v>
      </c>
      <c r="S32" s="22">
        <f t="shared" si="11"/>
        <v>0</v>
      </c>
      <c r="T32" s="22">
        <f t="shared" si="11"/>
        <v>250952400</v>
      </c>
      <c r="U32" s="22">
        <f t="shared" si="11"/>
        <v>250952400</v>
      </c>
      <c r="V32" s="22">
        <f>SUM(V33:V37)</f>
        <v>0</v>
      </c>
      <c r="W32" s="22">
        <f>SUM(W33:W37)</f>
        <v>1399047600</v>
      </c>
      <c r="X32" s="66">
        <f>SUM(U32/M32*100)</f>
        <v>15.209236363636364</v>
      </c>
    </row>
    <row r="33" spans="1:24" ht="14.1" customHeight="1" x14ac:dyDescent="0.2">
      <c r="A33" s="28"/>
      <c r="B33" s="20">
        <v>4</v>
      </c>
      <c r="C33" s="12">
        <v>1</v>
      </c>
      <c r="D33" s="12">
        <v>1</v>
      </c>
      <c r="E33" s="12" t="s">
        <v>9</v>
      </c>
      <c r="F33" s="12" t="s">
        <v>4</v>
      </c>
      <c r="G33" s="34"/>
      <c r="H33" s="83" t="s">
        <v>56</v>
      </c>
      <c r="I33" s="132"/>
      <c r="J33" s="132"/>
      <c r="K33" s="16"/>
      <c r="L33" s="17"/>
      <c r="M33" s="19">
        <v>1316406000</v>
      </c>
      <c r="N33" s="19">
        <f>JAN!T33</f>
        <v>87086700</v>
      </c>
      <c r="O33" s="19">
        <f>JAN!U33</f>
        <v>87086700</v>
      </c>
      <c r="P33" s="19">
        <v>0</v>
      </c>
      <c r="Q33" s="19">
        <f>[1]JAN!$AM$22</f>
        <v>87086700</v>
      </c>
      <c r="R33" s="19">
        <f t="shared" ref="R33:R39" si="12">Q33</f>
        <v>87086700</v>
      </c>
      <c r="S33" s="19">
        <f t="shared" ref="S33:S39" si="13">Q33-R33</f>
        <v>0</v>
      </c>
      <c r="T33" s="19">
        <f>SUM(N33,Q33)</f>
        <v>174173400</v>
      </c>
      <c r="U33" s="19">
        <f t="shared" ref="T33:U36" si="14">SUM(O33,R33)</f>
        <v>174173400</v>
      </c>
      <c r="V33" s="19">
        <f>(U33-T33)</f>
        <v>0</v>
      </c>
      <c r="W33" s="19">
        <f>(M33-T33)</f>
        <v>1142232600</v>
      </c>
      <c r="X33" s="68">
        <f t="shared" si="1"/>
        <v>13.230978892530116</v>
      </c>
    </row>
    <row r="34" spans="1:24" ht="14.1" customHeight="1" x14ac:dyDescent="0.2">
      <c r="A34" s="28"/>
      <c r="B34" s="20">
        <v>4</v>
      </c>
      <c r="C34" s="12">
        <v>1</v>
      </c>
      <c r="D34" s="12">
        <v>1</v>
      </c>
      <c r="E34" s="12" t="s">
        <v>9</v>
      </c>
      <c r="F34" s="12" t="s">
        <v>7</v>
      </c>
      <c r="G34" s="34"/>
      <c r="H34" s="83" t="s">
        <v>57</v>
      </c>
      <c r="I34" s="132"/>
      <c r="J34" s="132"/>
      <c r="K34" s="132"/>
      <c r="L34" s="13"/>
      <c r="M34" s="19">
        <v>222806250</v>
      </c>
      <c r="N34" s="19">
        <f>JAN!T34</f>
        <v>3337500</v>
      </c>
      <c r="O34" s="19">
        <f>JAN!U34</f>
        <v>3337500</v>
      </c>
      <c r="P34" s="19">
        <v>0</v>
      </c>
      <c r="Q34" s="19">
        <f>[1]JAN!$AM$23</f>
        <v>3337500</v>
      </c>
      <c r="R34" s="19">
        <f t="shared" si="12"/>
        <v>3337500</v>
      </c>
      <c r="S34" s="19">
        <f t="shared" si="13"/>
        <v>0</v>
      </c>
      <c r="T34" s="19">
        <f t="shared" si="14"/>
        <v>6675000</v>
      </c>
      <c r="U34" s="19">
        <f>SUM(O34,R34)</f>
        <v>6675000</v>
      </c>
      <c r="V34" s="19">
        <f>(U34-T34)</f>
        <v>0</v>
      </c>
      <c r="W34" s="19">
        <f>(M34-T34)</f>
        <v>216131250</v>
      </c>
      <c r="X34" s="68">
        <f t="shared" si="1"/>
        <v>2.995876462172852</v>
      </c>
    </row>
    <row r="35" spans="1:24" ht="14.1" customHeight="1" x14ac:dyDescent="0.2">
      <c r="A35" s="28"/>
      <c r="B35" s="20">
        <v>4</v>
      </c>
      <c r="C35" s="12">
        <v>1</v>
      </c>
      <c r="D35" s="12">
        <v>1</v>
      </c>
      <c r="E35" s="12" t="s">
        <v>9</v>
      </c>
      <c r="F35" s="12" t="s">
        <v>8</v>
      </c>
      <c r="G35" s="34"/>
      <c r="H35" s="83" t="s">
        <v>58</v>
      </c>
      <c r="I35" s="132"/>
      <c r="J35" s="132"/>
      <c r="K35" s="16"/>
      <c r="L35" s="17"/>
      <c r="M35" s="85">
        <v>7356563</v>
      </c>
      <c r="N35" s="19">
        <f>JAN!T35</f>
        <v>0</v>
      </c>
      <c r="O35" s="19">
        <f>JAN!U35</f>
        <v>0</v>
      </c>
      <c r="P35" s="19">
        <v>0</v>
      </c>
      <c r="Q35" s="19">
        <f>[1]JAN!$AM$24</f>
        <v>0</v>
      </c>
      <c r="R35" s="19">
        <f t="shared" si="12"/>
        <v>0</v>
      </c>
      <c r="S35" s="19">
        <f t="shared" si="13"/>
        <v>0</v>
      </c>
      <c r="T35" s="19">
        <f t="shared" si="14"/>
        <v>0</v>
      </c>
      <c r="U35" s="19">
        <f t="shared" si="14"/>
        <v>0</v>
      </c>
      <c r="V35" s="19">
        <f>(U35-T35)</f>
        <v>0</v>
      </c>
      <c r="W35" s="19">
        <f>(M35-T35)</f>
        <v>7356563</v>
      </c>
      <c r="X35" s="68">
        <f t="shared" si="1"/>
        <v>0</v>
      </c>
    </row>
    <row r="36" spans="1:24" ht="14.1" customHeight="1" x14ac:dyDescent="0.2">
      <c r="A36" s="19"/>
      <c r="B36" s="20">
        <v>4</v>
      </c>
      <c r="C36" s="12">
        <v>1</v>
      </c>
      <c r="D36" s="12">
        <v>1</v>
      </c>
      <c r="E36" s="12" t="s">
        <v>9</v>
      </c>
      <c r="F36" s="12" t="s">
        <v>9</v>
      </c>
      <c r="G36" s="34"/>
      <c r="H36" s="83" t="s">
        <v>59</v>
      </c>
      <c r="I36" s="132"/>
      <c r="J36" s="132"/>
      <c r="K36" s="16"/>
      <c r="L36" s="17"/>
      <c r="M36" s="85">
        <v>999187</v>
      </c>
      <c r="N36" s="19">
        <f>JAN!T36</f>
        <v>0</v>
      </c>
      <c r="O36" s="19">
        <f>JAN!U36</f>
        <v>0</v>
      </c>
      <c r="P36" s="19">
        <v>0</v>
      </c>
      <c r="Q36" s="19">
        <f>[1]JAN!$AM$25</f>
        <v>0</v>
      </c>
      <c r="R36" s="19">
        <f t="shared" si="12"/>
        <v>0</v>
      </c>
      <c r="S36" s="19">
        <f t="shared" si="13"/>
        <v>0</v>
      </c>
      <c r="T36" s="19">
        <f t="shared" si="14"/>
        <v>0</v>
      </c>
      <c r="U36" s="19">
        <f t="shared" si="14"/>
        <v>0</v>
      </c>
      <c r="V36" s="19">
        <f>(U36-T36)</f>
        <v>0</v>
      </c>
      <c r="W36" s="19">
        <f>(M36-T36)</f>
        <v>999187</v>
      </c>
      <c r="X36" s="68">
        <f t="shared" si="1"/>
        <v>0</v>
      </c>
    </row>
    <row r="37" spans="1:24" ht="14.1" customHeight="1" x14ac:dyDescent="0.2">
      <c r="A37" s="28"/>
      <c r="B37" s="20">
        <v>4</v>
      </c>
      <c r="C37" s="12">
        <v>1</v>
      </c>
      <c r="D37" s="12">
        <v>1</v>
      </c>
      <c r="E37" s="12" t="s">
        <v>9</v>
      </c>
      <c r="F37" s="12" t="s">
        <v>5</v>
      </c>
      <c r="G37" s="34"/>
      <c r="H37" s="83" t="s">
        <v>60</v>
      </c>
      <c r="I37" s="132"/>
      <c r="J37" s="132"/>
      <c r="K37" s="16"/>
      <c r="L37" s="17"/>
      <c r="M37" s="19">
        <v>102432000</v>
      </c>
      <c r="N37" s="19">
        <f>JAN!T37</f>
        <v>35052000</v>
      </c>
      <c r="O37" s="19">
        <f>JAN!U37</f>
        <v>35052000</v>
      </c>
      <c r="P37" s="19">
        <v>0</v>
      </c>
      <c r="Q37" s="19">
        <f>[1]JAN!$AM$26</f>
        <v>35052000</v>
      </c>
      <c r="R37" s="19">
        <f t="shared" si="12"/>
        <v>35052000</v>
      </c>
      <c r="S37" s="19">
        <f t="shared" si="13"/>
        <v>0</v>
      </c>
      <c r="T37" s="19">
        <f>SUM(N37,Q37)</f>
        <v>70104000</v>
      </c>
      <c r="U37" s="19">
        <f>SUM(O37,R37)</f>
        <v>70104000</v>
      </c>
      <c r="V37" s="19">
        <f>(U37-T37)</f>
        <v>0</v>
      </c>
      <c r="W37" s="19">
        <f>(M37-T37)</f>
        <v>32328000</v>
      </c>
      <c r="X37" s="68">
        <f t="shared" si="1"/>
        <v>68.439550140581076</v>
      </c>
    </row>
    <row r="38" spans="1:24" ht="14.1" customHeight="1" x14ac:dyDescent="0.2">
      <c r="A38" s="28">
        <v>5</v>
      </c>
      <c r="B38" s="20">
        <v>4</v>
      </c>
      <c r="C38" s="12">
        <v>1</v>
      </c>
      <c r="D38" s="12">
        <v>1</v>
      </c>
      <c r="E38" s="12" t="s">
        <v>5</v>
      </c>
      <c r="F38" s="132"/>
      <c r="G38" s="17"/>
      <c r="H38" s="35" t="s">
        <v>111</v>
      </c>
      <c r="I38" s="25"/>
      <c r="J38" s="133"/>
      <c r="K38" s="133"/>
      <c r="L38" s="21"/>
      <c r="M38" s="22">
        <v>32100000000</v>
      </c>
      <c r="N38" s="22">
        <f>SUM(N39)</f>
        <v>2836373505</v>
      </c>
      <c r="O38" s="22">
        <f>SUM(O39)</f>
        <v>2836373505</v>
      </c>
      <c r="P38" s="86">
        <v>0</v>
      </c>
      <c r="Q38" s="22">
        <f>[1]JAN!$AM$27</f>
        <v>2836373505</v>
      </c>
      <c r="R38" s="22">
        <f t="shared" si="12"/>
        <v>2836373505</v>
      </c>
      <c r="S38" s="86">
        <f t="shared" si="13"/>
        <v>0</v>
      </c>
      <c r="T38" s="22">
        <f>SUM(T39)</f>
        <v>5672747010</v>
      </c>
      <c r="U38" s="22">
        <f>SUM(U39)</f>
        <v>5672747010</v>
      </c>
      <c r="V38" s="22">
        <f>SUM(V39)</f>
        <v>0</v>
      </c>
      <c r="W38" s="22">
        <f>SUM(W39)</f>
        <v>0</v>
      </c>
      <c r="X38" s="125">
        <f>SUM(U38/M38*100)</f>
        <v>17.67210906542056</v>
      </c>
    </row>
    <row r="39" spans="1:24" ht="14.1" customHeight="1" x14ac:dyDescent="0.2">
      <c r="A39" s="28"/>
      <c r="B39" s="20">
        <v>4</v>
      </c>
      <c r="C39" s="12">
        <v>1</v>
      </c>
      <c r="D39" s="12">
        <v>1</v>
      </c>
      <c r="E39" s="12" t="s">
        <v>5</v>
      </c>
      <c r="F39" s="12" t="s">
        <v>4</v>
      </c>
      <c r="G39" s="34"/>
      <c r="H39" s="83" t="s">
        <v>112</v>
      </c>
      <c r="I39" s="132"/>
      <c r="J39" s="132"/>
      <c r="K39" s="16"/>
      <c r="L39" s="17"/>
      <c r="M39" s="19">
        <v>32100000000</v>
      </c>
      <c r="N39" s="19">
        <f>JAN!T39</f>
        <v>2836373505</v>
      </c>
      <c r="O39" s="19">
        <f>JAN!U39</f>
        <v>2836373505</v>
      </c>
      <c r="P39" s="19">
        <v>0</v>
      </c>
      <c r="Q39" s="19">
        <f>[1]JAN!$AM$27</f>
        <v>2836373505</v>
      </c>
      <c r="R39" s="19">
        <f t="shared" si="12"/>
        <v>2836373505</v>
      </c>
      <c r="S39" s="19">
        <f t="shared" si="13"/>
        <v>0</v>
      </c>
      <c r="T39" s="19">
        <f>SUM(N39,Q39)</f>
        <v>5672747010</v>
      </c>
      <c r="U39" s="19">
        <f>SUM(O39,R39)</f>
        <v>5672747010</v>
      </c>
      <c r="V39" s="19">
        <f>(U39-T39)</f>
        <v>0</v>
      </c>
      <c r="W39" s="19"/>
      <c r="X39" s="68">
        <f>SUM(U39/M39*100)</f>
        <v>17.67210906542056</v>
      </c>
    </row>
    <row r="40" spans="1:24" ht="14.1" customHeight="1" x14ac:dyDescent="0.2">
      <c r="A40" s="28">
        <v>6</v>
      </c>
      <c r="B40" s="20">
        <v>4</v>
      </c>
      <c r="C40" s="12">
        <v>1</v>
      </c>
      <c r="D40" s="12">
        <v>1</v>
      </c>
      <c r="E40" s="12" t="s">
        <v>13</v>
      </c>
      <c r="F40" s="132"/>
      <c r="G40" s="17"/>
      <c r="H40" s="35" t="s">
        <v>91</v>
      </c>
      <c r="I40" s="133"/>
      <c r="J40" s="133"/>
      <c r="K40" s="133"/>
      <c r="L40" s="21"/>
      <c r="M40" s="22">
        <f t="shared" ref="M40:W40" si="15">SUM(M41)</f>
        <v>45000000</v>
      </c>
      <c r="N40" s="22">
        <f t="shared" si="15"/>
        <v>3018000</v>
      </c>
      <c r="O40" s="22">
        <f t="shared" si="15"/>
        <v>3018000</v>
      </c>
      <c r="P40" s="86">
        <f t="shared" si="15"/>
        <v>0</v>
      </c>
      <c r="Q40" s="22">
        <f t="shared" si="15"/>
        <v>3018000</v>
      </c>
      <c r="R40" s="22">
        <f t="shared" si="15"/>
        <v>3018000</v>
      </c>
      <c r="S40" s="22">
        <f t="shared" si="15"/>
        <v>0</v>
      </c>
      <c r="T40" s="22">
        <f t="shared" si="15"/>
        <v>6036000</v>
      </c>
      <c r="U40" s="22">
        <f t="shared" si="15"/>
        <v>6036000</v>
      </c>
      <c r="V40" s="22">
        <f t="shared" si="15"/>
        <v>0</v>
      </c>
      <c r="W40" s="22">
        <f t="shared" si="15"/>
        <v>38964000</v>
      </c>
      <c r="X40" s="66">
        <f>SUM(U40/M40*100)</f>
        <v>13.413333333333332</v>
      </c>
    </row>
    <row r="41" spans="1:24" ht="14.1" customHeight="1" x14ac:dyDescent="0.2">
      <c r="A41" s="28"/>
      <c r="B41" s="20">
        <v>4</v>
      </c>
      <c r="C41" s="12">
        <v>1</v>
      </c>
      <c r="D41" s="12">
        <v>1</v>
      </c>
      <c r="E41" s="12" t="s">
        <v>13</v>
      </c>
      <c r="F41" s="12" t="s">
        <v>4</v>
      </c>
      <c r="G41" s="34"/>
      <c r="H41" s="83" t="s">
        <v>92</v>
      </c>
      <c r="I41" s="12"/>
      <c r="J41" s="132"/>
      <c r="K41" s="132"/>
      <c r="L41" s="23"/>
      <c r="M41" s="19">
        <v>45000000</v>
      </c>
      <c r="N41" s="19">
        <f>JAN!T41</f>
        <v>3018000</v>
      </c>
      <c r="O41" s="19">
        <f>N41</f>
        <v>3018000</v>
      </c>
      <c r="P41" s="19">
        <v>0</v>
      </c>
      <c r="Q41" s="19">
        <f>[1]JAN!$AM$36</f>
        <v>3018000</v>
      </c>
      <c r="R41" s="19">
        <f>Q41</f>
        <v>3018000</v>
      </c>
      <c r="S41" s="19">
        <f>Q41-R41</f>
        <v>0</v>
      </c>
      <c r="T41" s="19">
        <f>SUM(N41,Q41)</f>
        <v>6036000</v>
      </c>
      <c r="U41" s="19">
        <f>SUM(O41,R41)</f>
        <v>6036000</v>
      </c>
      <c r="V41" s="19">
        <f>(U41-T41)</f>
        <v>0</v>
      </c>
      <c r="W41" s="19">
        <f>(M41-T41)</f>
        <v>38964000</v>
      </c>
      <c r="X41" s="68">
        <f>SUM(U41/M41*100)</f>
        <v>13.413333333333332</v>
      </c>
    </row>
    <row r="42" spans="1:24" ht="14.1" customHeight="1" x14ac:dyDescent="0.2">
      <c r="A42" s="28">
        <v>6</v>
      </c>
      <c r="B42" s="83">
        <v>4</v>
      </c>
      <c r="C42" s="12">
        <v>1</v>
      </c>
      <c r="D42" s="12">
        <v>1</v>
      </c>
      <c r="E42" s="12" t="s">
        <v>12</v>
      </c>
      <c r="F42" s="132"/>
      <c r="G42" s="17"/>
      <c r="H42" s="35" t="s">
        <v>80</v>
      </c>
      <c r="I42" s="133"/>
      <c r="J42" s="133"/>
      <c r="K42" s="132"/>
      <c r="L42" s="13"/>
      <c r="M42" s="22">
        <f>SUM(M43)</f>
        <v>250000000</v>
      </c>
      <c r="N42" s="22">
        <f t="shared" ref="N42:W42" si="16">SUM(N43)</f>
        <v>14483155</v>
      </c>
      <c r="O42" s="22">
        <f t="shared" si="16"/>
        <v>14483155</v>
      </c>
      <c r="P42" s="22">
        <f t="shared" si="16"/>
        <v>0</v>
      </c>
      <c r="Q42" s="22">
        <f t="shared" si="16"/>
        <v>14483155</v>
      </c>
      <c r="R42" s="22">
        <f t="shared" si="16"/>
        <v>14483155</v>
      </c>
      <c r="S42" s="22">
        <f t="shared" si="16"/>
        <v>0</v>
      </c>
      <c r="T42" s="22">
        <f t="shared" si="16"/>
        <v>28966310</v>
      </c>
      <c r="U42" s="22">
        <f t="shared" si="16"/>
        <v>28966310</v>
      </c>
      <c r="V42" s="22">
        <f t="shared" si="16"/>
        <v>0</v>
      </c>
      <c r="W42" s="22">
        <f t="shared" si="16"/>
        <v>221033690</v>
      </c>
      <c r="X42" s="66">
        <f t="shared" si="1"/>
        <v>11.586523999999999</v>
      </c>
    </row>
    <row r="43" spans="1:24" ht="14.1" customHeight="1" x14ac:dyDescent="0.2">
      <c r="A43" s="19"/>
      <c r="B43" s="83">
        <v>4</v>
      </c>
      <c r="C43" s="132">
        <v>1</v>
      </c>
      <c r="D43" s="132">
        <v>1</v>
      </c>
      <c r="E43" s="12" t="s">
        <v>12</v>
      </c>
      <c r="F43" s="12" t="s">
        <v>4</v>
      </c>
      <c r="G43" s="34"/>
      <c r="H43" s="83" t="s">
        <v>81</v>
      </c>
      <c r="I43" s="132"/>
      <c r="J43" s="132"/>
      <c r="K43" s="16"/>
      <c r="L43" s="17"/>
      <c r="M43" s="19">
        <v>250000000</v>
      </c>
      <c r="N43" s="19">
        <f>JAN!T43</f>
        <v>14483155</v>
      </c>
      <c r="O43" s="19">
        <f>JAN!U43</f>
        <v>14483155</v>
      </c>
      <c r="P43" s="19">
        <v>0</v>
      </c>
      <c r="Q43" s="19">
        <f>[1]JAN!$AM$38</f>
        <v>14483155</v>
      </c>
      <c r="R43" s="19">
        <f>Q43</f>
        <v>14483155</v>
      </c>
      <c r="S43" s="19">
        <f>Q43-R43</f>
        <v>0</v>
      </c>
      <c r="T43" s="19">
        <f>SUM(N43,Q43)</f>
        <v>28966310</v>
      </c>
      <c r="U43" s="19">
        <f>SUM(O43,R43)</f>
        <v>28966310</v>
      </c>
      <c r="V43" s="19">
        <f>(U43-T43)</f>
        <v>0</v>
      </c>
      <c r="W43" s="19">
        <f>(M43-T43)</f>
        <v>221033690</v>
      </c>
      <c r="X43" s="68">
        <f t="shared" si="1"/>
        <v>11.586523999999999</v>
      </c>
    </row>
    <row r="44" spans="1:24" ht="14.1" customHeight="1" x14ac:dyDescent="0.2">
      <c r="A44" s="28">
        <v>7</v>
      </c>
      <c r="B44" s="18">
        <v>4</v>
      </c>
      <c r="C44" s="26">
        <v>1</v>
      </c>
      <c r="D44" s="26">
        <v>1</v>
      </c>
      <c r="E44" s="12" t="s">
        <v>14</v>
      </c>
      <c r="F44" s="16"/>
      <c r="G44" s="13"/>
      <c r="H44" s="36" t="s">
        <v>10</v>
      </c>
      <c r="I44" s="24"/>
      <c r="J44" s="27"/>
      <c r="K44" s="27"/>
      <c r="L44" s="21"/>
      <c r="M44" s="14">
        <f>SUM(M45)</f>
        <v>1000000</v>
      </c>
      <c r="N44" s="14">
        <f>SUM(N45)</f>
        <v>0</v>
      </c>
      <c r="O44" s="14">
        <f>SUM(O45)</f>
        <v>0</v>
      </c>
      <c r="P44" s="14">
        <f t="shared" ref="P44:W44" si="17">SUM(P45)</f>
        <v>0</v>
      </c>
      <c r="Q44" s="14">
        <f>SUM(Q45)</f>
        <v>0</v>
      </c>
      <c r="R44" s="14">
        <f t="shared" si="17"/>
        <v>0</v>
      </c>
      <c r="S44" s="14">
        <f t="shared" si="17"/>
        <v>0</v>
      </c>
      <c r="T44" s="14">
        <f t="shared" si="17"/>
        <v>0</v>
      </c>
      <c r="U44" s="14">
        <f t="shared" si="17"/>
        <v>0</v>
      </c>
      <c r="V44" s="14">
        <f t="shared" si="17"/>
        <v>0</v>
      </c>
      <c r="W44" s="14">
        <f t="shared" si="17"/>
        <v>1000000</v>
      </c>
      <c r="X44" s="66">
        <f>SUM(U44/M44*100)</f>
        <v>0</v>
      </c>
    </row>
    <row r="45" spans="1:24" ht="14.1" customHeight="1" x14ac:dyDescent="0.2">
      <c r="A45" s="113"/>
      <c r="B45" s="114">
        <v>4</v>
      </c>
      <c r="C45" s="115">
        <v>1</v>
      </c>
      <c r="D45" s="115">
        <v>1</v>
      </c>
      <c r="E45" s="115" t="s">
        <v>14</v>
      </c>
      <c r="F45" s="115" t="s">
        <v>4</v>
      </c>
      <c r="G45" s="116"/>
      <c r="H45" s="117" t="s">
        <v>63</v>
      </c>
      <c r="I45" s="118"/>
      <c r="J45" s="115"/>
      <c r="K45" s="115"/>
      <c r="L45" s="119"/>
      <c r="M45" s="120">
        <v>1000000</v>
      </c>
      <c r="N45" s="120">
        <f>JAN!T45</f>
        <v>0</v>
      </c>
      <c r="O45" s="120">
        <f>N45</f>
        <v>0</v>
      </c>
      <c r="P45" s="120">
        <v>0</v>
      </c>
      <c r="Q45" s="120">
        <f>[1]JAN!$AM$40</f>
        <v>0</v>
      </c>
      <c r="R45" s="120">
        <f>Q45</f>
        <v>0</v>
      </c>
      <c r="S45" s="120">
        <f>Q45-R45</f>
        <v>0</v>
      </c>
      <c r="T45" s="120">
        <f>SUM(N45,Q45)</f>
        <v>0</v>
      </c>
      <c r="U45" s="120">
        <f>SUM(O45,R45)</f>
        <v>0</v>
      </c>
      <c r="V45" s="120">
        <f>(U45-T45)</f>
        <v>0</v>
      </c>
      <c r="W45" s="120">
        <f>(M45-T45)</f>
        <v>1000000</v>
      </c>
      <c r="X45" s="121">
        <f t="shared" si="1"/>
        <v>0</v>
      </c>
    </row>
    <row r="46" spans="1:24" ht="14.1" customHeight="1" x14ac:dyDescent="0.2">
      <c r="A46" s="28">
        <v>8</v>
      </c>
      <c r="B46" s="20">
        <v>4</v>
      </c>
      <c r="C46" s="12">
        <v>1</v>
      </c>
      <c r="D46" s="12">
        <v>1</v>
      </c>
      <c r="E46" s="12">
        <v>11</v>
      </c>
      <c r="F46" s="132"/>
      <c r="G46" s="17"/>
      <c r="H46" s="35" t="s">
        <v>89</v>
      </c>
      <c r="I46" s="133"/>
      <c r="J46" s="133"/>
      <c r="K46" s="24"/>
      <c r="L46" s="17"/>
      <c r="M46" s="22">
        <f>SUM(M47:M50)</f>
        <v>2268750000</v>
      </c>
      <c r="N46" s="22">
        <f>SUM(N47:N50)</f>
        <v>59578625</v>
      </c>
      <c r="O46" s="22">
        <f>SUM(O47:O50)</f>
        <v>59578625</v>
      </c>
      <c r="P46" s="22">
        <f>SUM(P47:P47)</f>
        <v>0</v>
      </c>
      <c r="Q46" s="22">
        <f>SUM(Q47:Q50)</f>
        <v>59578625</v>
      </c>
      <c r="R46" s="22">
        <f>SUM(R47:R50)</f>
        <v>59578625</v>
      </c>
      <c r="S46" s="22">
        <f>SUM(S47:S47)</f>
        <v>0</v>
      </c>
      <c r="T46" s="22">
        <f>SUM(T47:T50)</f>
        <v>119157250</v>
      </c>
      <c r="U46" s="22">
        <f>SUM(U47:U50)</f>
        <v>119157250</v>
      </c>
      <c r="V46" s="22">
        <f>SUM(V47:V47)</f>
        <v>0</v>
      </c>
      <c r="W46" s="22">
        <f>SUM(W47:W50)</f>
        <v>2149592750</v>
      </c>
      <c r="X46" s="66">
        <f>SUM(U46/M46*100)</f>
        <v>5.2521101928374652</v>
      </c>
    </row>
    <row r="47" spans="1:24" ht="14.1" customHeight="1" x14ac:dyDescent="0.2">
      <c r="A47" s="28"/>
      <c r="B47" s="20">
        <v>4</v>
      </c>
      <c r="C47" s="12">
        <v>1</v>
      </c>
      <c r="D47" s="12">
        <v>1</v>
      </c>
      <c r="E47" s="12">
        <v>11</v>
      </c>
      <c r="F47" s="12" t="s">
        <v>9</v>
      </c>
      <c r="G47" s="17"/>
      <c r="H47" s="83" t="s">
        <v>100</v>
      </c>
      <c r="I47" s="133"/>
      <c r="J47" s="133"/>
      <c r="K47" s="24"/>
      <c r="L47" s="17"/>
      <c r="M47" s="19">
        <v>240000000</v>
      </c>
      <c r="N47" s="19">
        <f>JAN!T47</f>
        <v>378000</v>
      </c>
      <c r="O47" s="19">
        <f>JAN!U47</f>
        <v>378000</v>
      </c>
      <c r="P47" s="19">
        <v>0</v>
      </c>
      <c r="Q47" s="19">
        <f>[1]JAN!$AM$30</f>
        <v>378000</v>
      </c>
      <c r="R47" s="19">
        <f>Q47</f>
        <v>378000</v>
      </c>
      <c r="S47" s="19">
        <f>Q47-R47</f>
        <v>0</v>
      </c>
      <c r="T47" s="19">
        <f t="shared" ref="T47:U50" si="18">SUM(N47,Q47)</f>
        <v>756000</v>
      </c>
      <c r="U47" s="19">
        <f t="shared" si="18"/>
        <v>756000</v>
      </c>
      <c r="V47" s="19">
        <f>(U47-T47)</f>
        <v>0</v>
      </c>
      <c r="W47" s="19">
        <f>(M47-T47)</f>
        <v>239244000</v>
      </c>
      <c r="X47" s="68">
        <v>0</v>
      </c>
    </row>
    <row r="48" spans="1:24" ht="14.1" customHeight="1" x14ac:dyDescent="0.2">
      <c r="A48" s="19"/>
      <c r="B48" s="20">
        <v>4</v>
      </c>
      <c r="C48" s="12">
        <v>1</v>
      </c>
      <c r="D48" s="12">
        <v>1</v>
      </c>
      <c r="E48" s="12">
        <v>11</v>
      </c>
      <c r="F48" s="12" t="s">
        <v>14</v>
      </c>
      <c r="G48" s="98"/>
      <c r="H48" s="99" t="s">
        <v>61</v>
      </c>
      <c r="I48" s="100"/>
      <c r="J48" s="100"/>
      <c r="K48" s="11"/>
      <c r="L48" s="98"/>
      <c r="M48" s="19">
        <v>9000000</v>
      </c>
      <c r="N48" s="19">
        <f>JAN!T48</f>
        <v>1950000</v>
      </c>
      <c r="O48" s="19">
        <f>JAN!U48</f>
        <v>1950000</v>
      </c>
      <c r="P48" s="19">
        <v>0</v>
      </c>
      <c r="Q48" s="19">
        <f>[1]JAN!$AM$31</f>
        <v>1950000</v>
      </c>
      <c r="R48" s="19">
        <f>Q48</f>
        <v>1950000</v>
      </c>
      <c r="S48" s="19">
        <f>Q48-R48</f>
        <v>0</v>
      </c>
      <c r="T48" s="19">
        <f t="shared" si="18"/>
        <v>3900000</v>
      </c>
      <c r="U48" s="19">
        <f t="shared" si="18"/>
        <v>3900000</v>
      </c>
      <c r="V48" s="19">
        <f>(U48-T48)</f>
        <v>0</v>
      </c>
      <c r="W48" s="19">
        <f>(M48-T48)</f>
        <v>5100000</v>
      </c>
      <c r="X48" s="68">
        <f t="shared" ref="X48:X54" si="19">SUM(U48/M48*100)</f>
        <v>43.333333333333336</v>
      </c>
    </row>
    <row r="49" spans="1:24" ht="14.1" customHeight="1" x14ac:dyDescent="0.2">
      <c r="A49" s="28"/>
      <c r="B49" s="20">
        <v>4</v>
      </c>
      <c r="C49" s="12">
        <v>1</v>
      </c>
      <c r="D49" s="12">
        <v>1</v>
      </c>
      <c r="E49" s="12">
        <v>11</v>
      </c>
      <c r="F49" s="132">
        <v>11</v>
      </c>
      <c r="G49" s="17"/>
      <c r="H49" s="83" t="s">
        <v>103</v>
      </c>
      <c r="I49" s="133"/>
      <c r="J49" s="133"/>
      <c r="K49" s="24"/>
      <c r="L49" s="17"/>
      <c r="M49" s="19">
        <v>1000000</v>
      </c>
      <c r="N49" s="19">
        <f>JAN!T49</f>
        <v>0</v>
      </c>
      <c r="O49" s="19">
        <f>JAN!U49</f>
        <v>0</v>
      </c>
      <c r="P49" s="19">
        <v>0</v>
      </c>
      <c r="Q49" s="19">
        <f>[1]JAN!$AM$33</f>
        <v>0</v>
      </c>
      <c r="R49" s="19">
        <f>Q49</f>
        <v>0</v>
      </c>
      <c r="S49" s="19">
        <f>Q49-R49</f>
        <v>0</v>
      </c>
      <c r="T49" s="19">
        <f t="shared" si="18"/>
        <v>0</v>
      </c>
      <c r="U49" s="19">
        <f t="shared" si="18"/>
        <v>0</v>
      </c>
      <c r="V49" s="19">
        <f>(U49-T49)</f>
        <v>0</v>
      </c>
      <c r="W49" s="19">
        <f>(M49-T49)</f>
        <v>1000000</v>
      </c>
      <c r="X49" s="68">
        <f t="shared" si="19"/>
        <v>0</v>
      </c>
    </row>
    <row r="50" spans="1:24" ht="14.1" customHeight="1" x14ac:dyDescent="0.2">
      <c r="A50" s="87"/>
      <c r="B50" s="20">
        <v>4</v>
      </c>
      <c r="C50" s="12">
        <v>1</v>
      </c>
      <c r="D50" s="12">
        <v>1</v>
      </c>
      <c r="E50" s="12">
        <v>11</v>
      </c>
      <c r="F50" s="132">
        <v>12</v>
      </c>
      <c r="G50" s="17"/>
      <c r="H50" s="83" t="s">
        <v>62</v>
      </c>
      <c r="I50" s="133"/>
      <c r="J50" s="133"/>
      <c r="K50" s="24"/>
      <c r="L50" s="17"/>
      <c r="M50" s="19">
        <v>2018750000</v>
      </c>
      <c r="N50" s="19">
        <f>JAN!T50</f>
        <v>57250625</v>
      </c>
      <c r="O50" s="19">
        <f>JAN!U50</f>
        <v>57250625</v>
      </c>
      <c r="P50" s="19">
        <v>0</v>
      </c>
      <c r="Q50" s="19">
        <f>[1]JAN!$AM$34</f>
        <v>57250625</v>
      </c>
      <c r="R50" s="19">
        <f>Q50</f>
        <v>57250625</v>
      </c>
      <c r="S50" s="19">
        <f>Q50-R50</f>
        <v>0</v>
      </c>
      <c r="T50" s="19">
        <f t="shared" si="18"/>
        <v>114501250</v>
      </c>
      <c r="U50" s="19">
        <f t="shared" si="18"/>
        <v>114501250</v>
      </c>
      <c r="V50" s="19">
        <f>(U50-T50)</f>
        <v>0</v>
      </c>
      <c r="W50" s="19">
        <f>(M50-T50)</f>
        <v>1904248750</v>
      </c>
      <c r="X50" s="68">
        <f t="shared" si="19"/>
        <v>5.6718885448916412</v>
      </c>
    </row>
    <row r="51" spans="1:24" ht="14.1" customHeight="1" x14ac:dyDescent="0.2">
      <c r="A51" s="126">
        <v>9</v>
      </c>
      <c r="B51" s="18">
        <v>4</v>
      </c>
      <c r="C51" s="26">
        <v>1</v>
      </c>
      <c r="D51" s="26">
        <v>1</v>
      </c>
      <c r="E51" s="12">
        <v>12</v>
      </c>
      <c r="F51" s="16"/>
      <c r="G51" s="13"/>
      <c r="H51" s="36" t="s">
        <v>93</v>
      </c>
      <c r="I51" s="24"/>
      <c r="J51" s="27"/>
      <c r="K51" s="27"/>
      <c r="L51" s="21"/>
      <c r="M51" s="22">
        <f t="shared" ref="M51:V51" si="20">SUM(M52:M52)</f>
        <v>25000000000</v>
      </c>
      <c r="N51" s="22">
        <f t="shared" si="20"/>
        <v>406387255</v>
      </c>
      <c r="O51" s="22">
        <f t="shared" si="20"/>
        <v>406387255</v>
      </c>
      <c r="P51" s="22">
        <f t="shared" si="20"/>
        <v>0</v>
      </c>
      <c r="Q51" s="22">
        <f>SUM(Q52:Q52)</f>
        <v>406387255</v>
      </c>
      <c r="R51" s="22">
        <f>SUM(R52:R52)</f>
        <v>406387255</v>
      </c>
      <c r="S51" s="22">
        <f t="shared" si="20"/>
        <v>0</v>
      </c>
      <c r="T51" s="22">
        <f>SUM(T52:T52)</f>
        <v>812774510</v>
      </c>
      <c r="U51" s="22">
        <f>SUM(U52:U52)</f>
        <v>812774510</v>
      </c>
      <c r="V51" s="22">
        <f t="shared" si="20"/>
        <v>0</v>
      </c>
      <c r="W51" s="22">
        <f>SUM(W52:W52)</f>
        <v>24187225490</v>
      </c>
      <c r="X51" s="66">
        <f t="shared" si="19"/>
        <v>3.25109804</v>
      </c>
    </row>
    <row r="52" spans="1:24" ht="14.1" customHeight="1" x14ac:dyDescent="0.2">
      <c r="A52" s="87"/>
      <c r="B52" s="20">
        <v>4</v>
      </c>
      <c r="C52" s="12">
        <v>1</v>
      </c>
      <c r="D52" s="12">
        <v>1</v>
      </c>
      <c r="E52" s="12">
        <v>12</v>
      </c>
      <c r="F52" s="12" t="s">
        <v>4</v>
      </c>
      <c r="G52" s="34"/>
      <c r="H52" s="83" t="s">
        <v>98</v>
      </c>
      <c r="I52" s="132"/>
      <c r="J52" s="12"/>
      <c r="K52" s="12"/>
      <c r="L52" s="13"/>
      <c r="M52" s="19">
        <v>25000000000</v>
      </c>
      <c r="N52" s="19">
        <f>JAN!T52</f>
        <v>406387255</v>
      </c>
      <c r="O52" s="19">
        <f>JAN!U52</f>
        <v>406387255</v>
      </c>
      <c r="P52" s="19">
        <v>0</v>
      </c>
      <c r="Q52" s="19">
        <f>[1]JAN!$AM$41</f>
        <v>406387255</v>
      </c>
      <c r="R52" s="19">
        <f>Q52</f>
        <v>406387255</v>
      </c>
      <c r="S52" s="19">
        <f>Q52-R52</f>
        <v>0</v>
      </c>
      <c r="T52" s="19">
        <f>SUM(N52,Q52)</f>
        <v>812774510</v>
      </c>
      <c r="U52" s="19">
        <f>SUM(O52,R52)</f>
        <v>812774510</v>
      </c>
      <c r="V52" s="19">
        <f>(U52-T52)</f>
        <v>0</v>
      </c>
      <c r="W52" s="19">
        <f>(M52-T52)</f>
        <v>24187225490</v>
      </c>
      <c r="X52" s="68">
        <f t="shared" si="19"/>
        <v>3.25109804</v>
      </c>
    </row>
    <row r="53" spans="1:24" ht="14.1" customHeight="1" x14ac:dyDescent="0.2">
      <c r="A53" s="28">
        <v>10</v>
      </c>
      <c r="B53" s="18">
        <v>4</v>
      </c>
      <c r="C53" s="26">
        <v>1</v>
      </c>
      <c r="D53" s="26">
        <v>1</v>
      </c>
      <c r="E53" s="12">
        <v>13</v>
      </c>
      <c r="F53" s="16"/>
      <c r="G53" s="13"/>
      <c r="H53" s="36" t="s">
        <v>87</v>
      </c>
      <c r="I53" s="24"/>
      <c r="J53" s="27"/>
      <c r="K53" s="27"/>
      <c r="L53" s="21"/>
      <c r="M53" s="22">
        <f t="shared" ref="M53:V53" si="21">SUM(M54:M54)</f>
        <v>15000000000</v>
      </c>
      <c r="N53" s="22">
        <f t="shared" si="21"/>
        <v>629070859</v>
      </c>
      <c r="O53" s="22">
        <f t="shared" si="21"/>
        <v>629070859</v>
      </c>
      <c r="P53" s="22">
        <f t="shared" si="21"/>
        <v>0</v>
      </c>
      <c r="Q53" s="22">
        <f t="shared" si="21"/>
        <v>629070859</v>
      </c>
      <c r="R53" s="22">
        <f t="shared" si="21"/>
        <v>629070859</v>
      </c>
      <c r="S53" s="22">
        <f t="shared" si="21"/>
        <v>0</v>
      </c>
      <c r="T53" s="22">
        <f t="shared" si="21"/>
        <v>1258141718</v>
      </c>
      <c r="U53" s="22">
        <f t="shared" si="21"/>
        <v>1258141718</v>
      </c>
      <c r="V53" s="22">
        <f t="shared" si="21"/>
        <v>0</v>
      </c>
      <c r="W53" s="22">
        <f>SUM(W54:W54)</f>
        <v>13741858282</v>
      </c>
      <c r="X53" s="66">
        <f t="shared" si="19"/>
        <v>8.3876114533333332</v>
      </c>
    </row>
    <row r="54" spans="1:24" ht="14.1" customHeight="1" x14ac:dyDescent="0.2">
      <c r="A54" s="28"/>
      <c r="B54" s="20">
        <v>4</v>
      </c>
      <c r="C54" s="12">
        <v>1</v>
      </c>
      <c r="D54" s="12">
        <v>1</v>
      </c>
      <c r="E54" s="12">
        <v>13</v>
      </c>
      <c r="F54" s="12" t="s">
        <v>4</v>
      </c>
      <c r="G54" s="34"/>
      <c r="H54" s="83" t="s">
        <v>90</v>
      </c>
      <c r="I54" s="132"/>
      <c r="J54" s="12"/>
      <c r="K54" s="12"/>
      <c r="L54" s="13"/>
      <c r="M54" s="19">
        <v>15000000000</v>
      </c>
      <c r="N54" s="19">
        <f>JAN!T54</f>
        <v>629070859</v>
      </c>
      <c r="O54" s="19">
        <f>JAN!U54</f>
        <v>629070859</v>
      </c>
      <c r="P54" s="19">
        <v>0</v>
      </c>
      <c r="Q54" s="19">
        <f>[1]JAN!$AM$44</f>
        <v>629070859</v>
      </c>
      <c r="R54" s="19">
        <f>Q54</f>
        <v>629070859</v>
      </c>
      <c r="S54" s="19">
        <f>Q54-R54</f>
        <v>0</v>
      </c>
      <c r="T54" s="19">
        <f>SUM(N54,Q54)</f>
        <v>1258141718</v>
      </c>
      <c r="U54" s="19">
        <f>SUM(O54,R54)</f>
        <v>1258141718</v>
      </c>
      <c r="V54" s="19">
        <f>(U54-T54)</f>
        <v>0</v>
      </c>
      <c r="W54" s="19">
        <f>(M54-T54)</f>
        <v>13741858282</v>
      </c>
      <c r="X54" s="68">
        <f t="shared" si="19"/>
        <v>8.3876114533333332</v>
      </c>
    </row>
    <row r="55" spans="1:24" ht="16.5" customHeight="1" thickBot="1" x14ac:dyDescent="0.25">
      <c r="A55" s="49"/>
      <c r="B55" s="137"/>
      <c r="C55" s="138"/>
      <c r="D55" s="138"/>
      <c r="E55" s="138"/>
      <c r="F55" s="138"/>
      <c r="G55" s="50"/>
      <c r="H55" s="51"/>
      <c r="I55" s="52" t="s">
        <v>42</v>
      </c>
      <c r="J55" s="52"/>
      <c r="K55" s="52"/>
      <c r="L55" s="53"/>
      <c r="M55" s="54">
        <f>M16+M20+M24+M32+M40+M42+M44+M46+M51+M53+M38</f>
        <v>78049750000</v>
      </c>
      <c r="N55" s="54">
        <f t="shared" ref="N55:W55" si="22">N16+N20+N24+N32+N40+N42+N44+N46+N51+N53+N38</f>
        <v>4203741360</v>
      </c>
      <c r="O55" s="54">
        <f t="shared" si="22"/>
        <v>4203741360</v>
      </c>
      <c r="P55" s="54">
        <f t="shared" si="22"/>
        <v>0</v>
      </c>
      <c r="Q55" s="54">
        <f t="shared" si="22"/>
        <v>4214990360</v>
      </c>
      <c r="R55" s="54">
        <f t="shared" si="22"/>
        <v>4214990360</v>
      </c>
      <c r="S55" s="54">
        <f t="shared" si="22"/>
        <v>0</v>
      </c>
      <c r="T55" s="54">
        <f t="shared" si="22"/>
        <v>8462356950</v>
      </c>
      <c r="U55" s="54">
        <f t="shared" si="22"/>
        <v>8462356950</v>
      </c>
      <c r="V55" s="54">
        <f t="shared" si="22"/>
        <v>0</v>
      </c>
      <c r="W55" s="54">
        <f t="shared" si="22"/>
        <v>43160140060</v>
      </c>
      <c r="X55" s="127">
        <f>SUM(U55/M55*100)</f>
        <v>10.842260160987063</v>
      </c>
    </row>
    <row r="56" spans="1:24" ht="13.5" thickTop="1" x14ac:dyDescent="0.2">
      <c r="A56" s="132"/>
      <c r="B56" s="132"/>
      <c r="C56" s="132"/>
      <c r="D56" s="132"/>
      <c r="E56" s="132"/>
      <c r="F56" s="132"/>
      <c r="G56" s="132"/>
      <c r="H56" s="16"/>
      <c r="I56" s="16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</row>
    <row r="57" spans="1:24" x14ac:dyDescent="0.2">
      <c r="A57" s="132"/>
      <c r="B57" s="132"/>
      <c r="C57" s="132"/>
      <c r="D57" s="132"/>
      <c r="E57" s="132"/>
      <c r="F57" s="132"/>
      <c r="G57" s="132"/>
      <c r="H57" s="16"/>
      <c r="I57" s="16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</row>
    <row r="58" spans="1:24" x14ac:dyDescent="0.2">
      <c r="A58" s="132"/>
      <c r="B58" s="132"/>
      <c r="C58" s="132"/>
      <c r="D58" s="12"/>
      <c r="E58" s="132"/>
      <c r="F58" s="132"/>
      <c r="G58" s="132"/>
      <c r="H58" s="15"/>
      <c r="I58" s="132"/>
      <c r="J58" s="132"/>
      <c r="K58" s="132"/>
      <c r="L58" s="15"/>
      <c r="M58" s="16"/>
      <c r="N58" s="16"/>
      <c r="O58" s="16"/>
      <c r="P58" s="16"/>
      <c r="Q58" s="16"/>
      <c r="R58" s="16"/>
      <c r="S58" s="16"/>
      <c r="T58" s="16"/>
      <c r="U58" s="16"/>
      <c r="V58" s="29"/>
      <c r="W58" s="29"/>
    </row>
    <row r="59" spans="1:24" x14ac:dyDescent="0.2">
      <c r="A59" s="132"/>
      <c r="B59" s="132"/>
      <c r="C59" s="12"/>
      <c r="D59" s="12"/>
      <c r="E59" s="132"/>
      <c r="F59" s="132"/>
      <c r="G59" s="132"/>
      <c r="H59" s="15"/>
      <c r="I59" s="132"/>
      <c r="J59" s="132"/>
      <c r="K59" s="132"/>
      <c r="L59" s="133"/>
      <c r="M59" s="133"/>
      <c r="N59" s="16"/>
      <c r="O59" s="16"/>
      <c r="P59" s="16"/>
      <c r="Q59" s="16"/>
      <c r="R59" s="30"/>
      <c r="S59" s="30"/>
      <c r="T59" s="132" t="s">
        <v>105</v>
      </c>
      <c r="U59" s="132"/>
      <c r="V59" s="16"/>
      <c r="W59" s="16"/>
    </row>
    <row r="60" spans="1:24" x14ac:dyDescent="0.2">
      <c r="A60" s="132"/>
      <c r="B60" s="132"/>
      <c r="C60" s="12"/>
      <c r="D60" s="12"/>
      <c r="F60" s="180" t="s">
        <v>64</v>
      </c>
      <c r="G60" s="180"/>
      <c r="H60" s="180"/>
      <c r="I60" s="180"/>
      <c r="J60" s="180"/>
      <c r="K60" s="180"/>
      <c r="L60" s="180"/>
      <c r="M60" s="132"/>
      <c r="N60" s="16"/>
      <c r="O60" s="16"/>
      <c r="P60" s="16"/>
      <c r="Q60" s="16"/>
      <c r="R60" s="30"/>
      <c r="S60" s="30"/>
      <c r="T60" s="132"/>
      <c r="U60" s="132"/>
      <c r="V60" s="16"/>
      <c r="W60" s="16"/>
    </row>
    <row r="61" spans="1:24" ht="14.25" x14ac:dyDescent="0.2">
      <c r="A61" s="132"/>
      <c r="B61" s="132"/>
      <c r="C61" s="12"/>
      <c r="D61" s="12"/>
      <c r="F61" s="181" t="s">
        <v>104</v>
      </c>
      <c r="G61" s="181"/>
      <c r="H61" s="181"/>
      <c r="I61" s="181"/>
      <c r="J61" s="181"/>
      <c r="K61" s="181"/>
      <c r="L61" s="181"/>
      <c r="M61" s="132"/>
      <c r="N61" s="11"/>
      <c r="O61" s="11"/>
      <c r="P61" s="11"/>
      <c r="Q61" s="31"/>
      <c r="R61" s="30"/>
      <c r="S61" s="30"/>
      <c r="T61" s="133" t="s">
        <v>47</v>
      </c>
      <c r="U61" s="133"/>
      <c r="V61" s="16"/>
      <c r="W61" s="16"/>
    </row>
    <row r="62" spans="1:24" x14ac:dyDescent="0.2">
      <c r="A62" s="132"/>
      <c r="B62" s="132"/>
      <c r="C62" s="12"/>
      <c r="F62" s="181" t="s">
        <v>95</v>
      </c>
      <c r="G62" s="181"/>
      <c r="H62" s="181"/>
      <c r="I62" s="181"/>
      <c r="J62" s="181"/>
      <c r="K62" s="181"/>
      <c r="L62" s="181"/>
      <c r="M62" s="108"/>
      <c r="N62" s="16"/>
      <c r="O62" s="16"/>
      <c r="P62" s="16"/>
      <c r="Q62" s="16"/>
      <c r="R62" s="16"/>
      <c r="S62" s="16"/>
      <c r="T62" s="16"/>
      <c r="U62" s="16"/>
      <c r="V62" s="16"/>
      <c r="W62" s="16"/>
    </row>
    <row r="63" spans="1:24" ht="13.5" customHeight="1" x14ac:dyDescent="0.2">
      <c r="A63" s="132"/>
      <c r="B63" s="132"/>
      <c r="C63" s="12"/>
      <c r="F63" s="108"/>
      <c r="G63" s="108"/>
      <c r="H63" s="108"/>
      <c r="I63" s="15"/>
      <c r="J63" s="16"/>
      <c r="K63" s="16"/>
      <c r="L63" s="136"/>
      <c r="M63" s="136"/>
      <c r="N63" s="16"/>
      <c r="O63" s="16"/>
      <c r="P63" s="16"/>
      <c r="Q63" s="16"/>
      <c r="R63" s="16"/>
      <c r="S63" s="16"/>
      <c r="T63" s="16"/>
      <c r="U63" s="16"/>
      <c r="V63" s="16"/>
      <c r="W63" s="16"/>
    </row>
    <row r="64" spans="1:24" ht="12" customHeight="1" x14ac:dyDescent="0.2">
      <c r="A64" s="132"/>
      <c r="B64" s="132"/>
      <c r="C64" s="12"/>
      <c r="F64" s="136"/>
      <c r="G64" s="136"/>
      <c r="H64" s="136"/>
      <c r="I64" s="15"/>
      <c r="J64" s="16"/>
      <c r="K64" s="16"/>
      <c r="L64" s="136"/>
      <c r="M64" s="136"/>
      <c r="N64" s="16"/>
      <c r="O64" s="16"/>
      <c r="P64" s="16"/>
      <c r="Q64" s="16"/>
      <c r="R64" s="16"/>
      <c r="S64" s="16"/>
      <c r="T64" s="16"/>
      <c r="U64" s="16"/>
      <c r="V64" s="16"/>
      <c r="W64" s="16"/>
    </row>
    <row r="65" spans="1:23" x14ac:dyDescent="0.2">
      <c r="A65" s="108"/>
      <c r="B65" s="108"/>
      <c r="C65" s="108"/>
      <c r="F65" s="32"/>
      <c r="G65" s="136"/>
      <c r="H65" s="136"/>
      <c r="I65" s="108"/>
      <c r="J65" s="108"/>
      <c r="K65" s="108"/>
      <c r="L65" s="81"/>
      <c r="N65" s="108"/>
      <c r="O65" s="108"/>
      <c r="P65" s="108"/>
      <c r="Q65" s="108"/>
      <c r="R65" s="30"/>
      <c r="S65" s="30"/>
      <c r="T65" s="30"/>
      <c r="U65" s="30"/>
      <c r="V65" s="16"/>
      <c r="W65" s="16"/>
    </row>
    <row r="66" spans="1:23" x14ac:dyDescent="0.2">
      <c r="A66" s="136"/>
      <c r="B66" s="136"/>
      <c r="C66" s="136"/>
      <c r="F66" s="179" t="s">
        <v>108</v>
      </c>
      <c r="G66" s="179"/>
      <c r="H66" s="179"/>
      <c r="I66" s="179"/>
      <c r="J66" s="179"/>
      <c r="K66" s="179"/>
      <c r="L66" s="179"/>
      <c r="N66" s="7"/>
      <c r="O66" s="7"/>
      <c r="P66" s="7"/>
      <c r="Q66" s="7"/>
      <c r="R66" s="30"/>
      <c r="S66" s="30"/>
      <c r="T66" s="135" t="s">
        <v>44</v>
      </c>
      <c r="U66" s="135"/>
      <c r="V66" s="9"/>
      <c r="W66" s="7"/>
    </row>
    <row r="67" spans="1:23" x14ac:dyDescent="0.2">
      <c r="A67" s="136"/>
      <c r="B67" s="136"/>
      <c r="C67" s="32"/>
      <c r="F67" s="7" t="s">
        <v>110</v>
      </c>
      <c r="G67" s="7"/>
      <c r="H67" s="7"/>
      <c r="I67" s="7"/>
      <c r="J67" s="7"/>
      <c r="K67" s="7"/>
      <c r="L67" s="7"/>
      <c r="N67" s="16"/>
      <c r="O67" s="16"/>
      <c r="P67" s="16"/>
      <c r="Q67" s="16"/>
      <c r="R67" s="16"/>
      <c r="S67" s="16"/>
      <c r="T67" s="104" t="s">
        <v>45</v>
      </c>
      <c r="U67" s="104"/>
      <c r="V67" s="10"/>
      <c r="W67" s="7"/>
    </row>
    <row r="68" spans="1:23" x14ac:dyDescent="0.2">
      <c r="F68" s="81"/>
      <c r="G68" s="81"/>
      <c r="H68" s="81"/>
      <c r="I68" s="81"/>
      <c r="J68" s="81"/>
      <c r="K68" s="81"/>
      <c r="L68" s="132"/>
      <c r="M68" s="132"/>
    </row>
    <row r="69" spans="1:23" x14ac:dyDescent="0.2">
      <c r="L69" s="188"/>
      <c r="M69" s="188"/>
    </row>
    <row r="71" spans="1:23" x14ac:dyDescent="0.2">
      <c r="G71" s="81"/>
      <c r="H71" s="81"/>
      <c r="I71" s="81"/>
      <c r="L71" s="81"/>
      <c r="M71" s="81"/>
    </row>
    <row r="72" spans="1:23" x14ac:dyDescent="0.2">
      <c r="G72" s="81"/>
      <c r="H72" s="81"/>
      <c r="I72" s="81"/>
      <c r="L72" s="128"/>
      <c r="M72" s="81"/>
    </row>
    <row r="73" spans="1:23" x14ac:dyDescent="0.2">
      <c r="L73" s="128"/>
      <c r="M73" s="81"/>
    </row>
    <row r="74" spans="1:23" x14ac:dyDescent="0.2">
      <c r="L74" s="189"/>
      <c r="M74" s="189"/>
    </row>
    <row r="75" spans="1:23" x14ac:dyDescent="0.2">
      <c r="L75" s="190"/>
      <c r="M75" s="190"/>
    </row>
    <row r="77" spans="1:23" ht="18" customHeight="1" x14ac:dyDescent="0.2"/>
    <row r="78" spans="1:23" ht="12.75" customHeight="1" x14ac:dyDescent="0.2"/>
    <row r="79" spans="1:23" ht="12.75" customHeight="1" x14ac:dyDescent="0.2"/>
    <row r="80" spans="1:23" ht="12.75" customHeight="1" x14ac:dyDescent="0.2"/>
    <row r="81" ht="12.75" customHeight="1" x14ac:dyDescent="0.2"/>
    <row r="82" ht="12.75" customHeight="1" x14ac:dyDescent="0.2"/>
    <row r="109" ht="18" customHeight="1" x14ac:dyDescent="0.2"/>
  </sheetData>
  <mergeCells count="29">
    <mergeCell ref="F62:L62"/>
    <mergeCell ref="F66:L66"/>
    <mergeCell ref="L69:M69"/>
    <mergeCell ref="L74:M74"/>
    <mergeCell ref="L75:M75"/>
    <mergeCell ref="F61:L61"/>
    <mergeCell ref="Q10:S10"/>
    <mergeCell ref="T10:W10"/>
    <mergeCell ref="N11:N13"/>
    <mergeCell ref="O11:O13"/>
    <mergeCell ref="P11:P13"/>
    <mergeCell ref="Q11:Q13"/>
    <mergeCell ref="R11:R13"/>
    <mergeCell ref="S11:S13"/>
    <mergeCell ref="B12:G13"/>
    <mergeCell ref="M12:M13"/>
    <mergeCell ref="B14:G14"/>
    <mergeCell ref="H14:L14"/>
    <mergeCell ref="F60:L60"/>
    <mergeCell ref="A1:W1"/>
    <mergeCell ref="A2:W2"/>
    <mergeCell ref="A3:W3"/>
    <mergeCell ref="A4:W4"/>
    <mergeCell ref="L7:Q7"/>
    <mergeCell ref="A10:A13"/>
    <mergeCell ref="B10:G11"/>
    <mergeCell ref="H10:L13"/>
    <mergeCell ref="M10:M11"/>
    <mergeCell ref="N10:P10"/>
  </mergeCells>
  <pageMargins left="0.19685039370078741" right="0.59055118110236227" top="0.51181102362204722" bottom="0.74803149606299213" header="0.51181102362204722" footer="0.51181102362204722"/>
  <pageSetup paperSize="5" scale="88" orientation="landscape" horizontalDpi="4294967293" verticalDpi="4294967293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4"/>
  </sheetPr>
  <dimension ref="A1:AA165"/>
  <sheetViews>
    <sheetView tabSelected="1" topLeftCell="C1" zoomScale="78" zoomScaleNormal="78" zoomScaleSheetLayoutView="73" workbookViewId="0">
      <selection activeCell="O14" sqref="O14"/>
    </sheetView>
  </sheetViews>
  <sheetFormatPr defaultRowHeight="12.75" x14ac:dyDescent="0.2"/>
  <cols>
    <col min="1" max="1" width="4.85546875" style="33" bestFit="1" customWidth="1"/>
    <col min="2" max="2" width="3.85546875" style="33" bestFit="1" customWidth="1"/>
    <col min="3" max="3" width="3.85546875" style="33" customWidth="1"/>
    <col min="4" max="4" width="3.85546875" style="33" bestFit="1" customWidth="1"/>
    <col min="5" max="5" width="4.85546875" style="33" bestFit="1" customWidth="1"/>
    <col min="6" max="6" width="3" style="33" customWidth="1"/>
    <col min="7" max="7" width="4" style="33" customWidth="1"/>
    <col min="8" max="8" width="2.85546875" style="33" customWidth="1"/>
    <col min="9" max="9" width="3.5703125" style="33" customWidth="1"/>
    <col min="10" max="10" width="6.28515625" style="33" customWidth="1"/>
    <col min="11" max="11" width="17.7109375" style="33" customWidth="1"/>
    <col min="12" max="15" width="15.7109375" style="33" bestFit="1" customWidth="1"/>
    <col min="16" max="16" width="15" style="33" customWidth="1"/>
    <col min="17" max="17" width="15.5703125" style="33" customWidth="1"/>
    <col min="18" max="18" width="15.140625" style="33" customWidth="1"/>
    <col min="19" max="19" width="16.85546875" style="33" bestFit="1" customWidth="1"/>
    <col min="20" max="20" width="16.140625" style="33" customWidth="1"/>
    <col min="21" max="21" width="15.7109375" style="33" bestFit="1" customWidth="1"/>
    <col min="22" max="22" width="15.42578125" style="33" customWidth="1"/>
    <col min="23" max="23" width="15.7109375" style="33" bestFit="1" customWidth="1"/>
    <col min="24" max="24" width="17" style="33" customWidth="1"/>
    <col min="25" max="25" width="9.28515625" style="33" customWidth="1"/>
    <col min="26" max="26" width="15.42578125" style="33" bestFit="1" customWidth="1"/>
    <col min="27" max="27" width="13.85546875" style="33" bestFit="1" customWidth="1"/>
    <col min="28" max="16384" width="9.140625" style="33"/>
  </cols>
  <sheetData>
    <row r="1" spans="1:27" ht="20.25" x14ac:dyDescent="0.2">
      <c r="A1" s="213" t="s">
        <v>65</v>
      </c>
      <c r="B1" s="213"/>
      <c r="C1" s="213"/>
      <c r="D1" s="213"/>
      <c r="E1" s="213"/>
      <c r="F1" s="213"/>
      <c r="G1" s="213"/>
      <c r="H1" s="213"/>
      <c r="I1" s="213"/>
      <c r="J1" s="213"/>
      <c r="K1" s="213"/>
      <c r="L1" s="213"/>
      <c r="M1" s="213"/>
      <c r="N1" s="213"/>
      <c r="O1" s="213"/>
      <c r="P1" s="213"/>
      <c r="Q1" s="213"/>
      <c r="R1" s="213"/>
      <c r="S1" s="213"/>
      <c r="T1" s="213"/>
      <c r="U1" s="213"/>
      <c r="V1" s="213"/>
      <c r="W1" s="213"/>
      <c r="X1" s="213"/>
      <c r="Y1" s="213"/>
    </row>
    <row r="2" spans="1:27" ht="20.25" x14ac:dyDescent="0.2">
      <c r="A2" s="213" t="s">
        <v>114</v>
      </c>
      <c r="B2" s="213"/>
      <c r="C2" s="213"/>
      <c r="D2" s="213"/>
      <c r="E2" s="213"/>
      <c r="F2" s="213"/>
      <c r="G2" s="213"/>
      <c r="H2" s="213"/>
      <c r="I2" s="213"/>
      <c r="J2" s="213"/>
      <c r="K2" s="213"/>
      <c r="L2" s="213"/>
      <c r="M2" s="213"/>
      <c r="N2" s="213"/>
      <c r="O2" s="213"/>
      <c r="P2" s="213"/>
      <c r="Q2" s="213"/>
      <c r="R2" s="213"/>
      <c r="S2" s="213"/>
      <c r="T2" s="213"/>
      <c r="U2" s="213"/>
      <c r="V2" s="213"/>
      <c r="W2" s="213"/>
      <c r="X2" s="213"/>
      <c r="Y2" s="140"/>
    </row>
    <row r="3" spans="1:27" ht="15.75" x14ac:dyDescent="0.2">
      <c r="A3" s="188"/>
      <c r="B3" s="188"/>
      <c r="C3" s="188"/>
      <c r="D3" s="188"/>
      <c r="E3" s="188"/>
      <c r="F3" s="188"/>
      <c r="G3" s="188"/>
      <c r="H3" s="188"/>
      <c r="I3" s="188"/>
      <c r="J3" s="188"/>
      <c r="K3" s="188"/>
      <c r="L3" s="188"/>
      <c r="M3" s="188"/>
      <c r="N3" s="188"/>
      <c r="O3" s="188"/>
      <c r="P3" s="188"/>
      <c r="Q3" s="188"/>
      <c r="R3" s="188"/>
      <c r="S3" s="188"/>
      <c r="T3" s="188"/>
      <c r="U3" s="188"/>
      <c r="V3" s="188"/>
      <c r="W3" s="188"/>
      <c r="X3" s="188"/>
      <c r="Y3" s="97"/>
    </row>
    <row r="4" spans="1:27" s="60" customFormat="1" ht="15.75" customHeight="1" x14ac:dyDescent="0.2">
      <c r="A4" s="186" t="s">
        <v>0</v>
      </c>
      <c r="B4" s="192" t="s">
        <v>17</v>
      </c>
      <c r="C4" s="192"/>
      <c r="D4" s="192"/>
      <c r="E4" s="192"/>
      <c r="F4" s="186" t="s">
        <v>19</v>
      </c>
      <c r="G4" s="186"/>
      <c r="H4" s="186"/>
      <c r="I4" s="186"/>
      <c r="J4" s="186"/>
      <c r="K4" s="192" t="s">
        <v>20</v>
      </c>
      <c r="L4" s="176" t="s">
        <v>66</v>
      </c>
      <c r="M4" s="177"/>
      <c r="N4" s="177"/>
      <c r="O4" s="177"/>
      <c r="P4" s="177"/>
      <c r="Q4" s="177"/>
      <c r="R4" s="177"/>
      <c r="S4" s="177"/>
      <c r="T4" s="177"/>
      <c r="U4" s="177"/>
      <c r="V4" s="177"/>
      <c r="W4" s="178"/>
      <c r="X4" s="214" t="s">
        <v>85</v>
      </c>
      <c r="Y4" s="217" t="s">
        <v>86</v>
      </c>
    </row>
    <row r="5" spans="1:27" s="60" customFormat="1" ht="12" customHeight="1" x14ac:dyDescent="0.2">
      <c r="A5" s="186"/>
      <c r="B5" s="182"/>
      <c r="C5" s="182"/>
      <c r="D5" s="182"/>
      <c r="E5" s="182"/>
      <c r="F5" s="186"/>
      <c r="G5" s="186"/>
      <c r="H5" s="186"/>
      <c r="I5" s="186"/>
      <c r="J5" s="186"/>
      <c r="K5" s="182"/>
      <c r="L5" s="167">
        <v>1</v>
      </c>
      <c r="M5" s="167">
        <v>2</v>
      </c>
      <c r="N5" s="167">
        <v>3</v>
      </c>
      <c r="O5" s="167">
        <v>4</v>
      </c>
      <c r="P5" s="167">
        <v>5</v>
      </c>
      <c r="Q5" s="167">
        <v>6</v>
      </c>
      <c r="R5" s="167">
        <v>7</v>
      </c>
      <c r="S5" s="167">
        <v>8</v>
      </c>
      <c r="T5" s="167">
        <v>9</v>
      </c>
      <c r="U5" s="167">
        <v>10</v>
      </c>
      <c r="V5" s="167">
        <v>11</v>
      </c>
      <c r="W5" s="167">
        <v>12</v>
      </c>
      <c r="X5" s="215"/>
      <c r="Y5" s="218"/>
    </row>
    <row r="6" spans="1:27" s="60" customFormat="1" ht="12" customHeight="1" x14ac:dyDescent="0.2">
      <c r="A6" s="186"/>
      <c r="B6" s="182" t="s">
        <v>18</v>
      </c>
      <c r="C6" s="182"/>
      <c r="D6" s="182"/>
      <c r="E6" s="182"/>
      <c r="F6" s="186"/>
      <c r="G6" s="186"/>
      <c r="H6" s="186"/>
      <c r="I6" s="186"/>
      <c r="J6" s="186"/>
      <c r="K6" s="182" t="s">
        <v>21</v>
      </c>
      <c r="L6" s="197" t="s">
        <v>68</v>
      </c>
      <c r="M6" s="197" t="s">
        <v>69</v>
      </c>
      <c r="N6" s="197" t="s">
        <v>70</v>
      </c>
      <c r="O6" s="197" t="s">
        <v>71</v>
      </c>
      <c r="P6" s="197" t="s">
        <v>72</v>
      </c>
      <c r="Q6" s="197" t="s">
        <v>73</v>
      </c>
      <c r="R6" s="197" t="s">
        <v>74</v>
      </c>
      <c r="S6" s="197" t="s">
        <v>75</v>
      </c>
      <c r="T6" s="197" t="s">
        <v>76</v>
      </c>
      <c r="U6" s="197" t="s">
        <v>77</v>
      </c>
      <c r="V6" s="197" t="s">
        <v>78</v>
      </c>
      <c r="W6" s="197" t="s">
        <v>79</v>
      </c>
      <c r="X6" s="215"/>
      <c r="Y6" s="218"/>
    </row>
    <row r="7" spans="1:27" s="60" customFormat="1" ht="12" customHeight="1" thickBot="1" x14ac:dyDescent="0.25">
      <c r="A7" s="184"/>
      <c r="B7" s="212"/>
      <c r="C7" s="212"/>
      <c r="D7" s="212"/>
      <c r="E7" s="212"/>
      <c r="F7" s="184"/>
      <c r="G7" s="184"/>
      <c r="H7" s="184"/>
      <c r="I7" s="184"/>
      <c r="J7" s="184"/>
      <c r="K7" s="212"/>
      <c r="L7" s="198"/>
      <c r="M7" s="198"/>
      <c r="N7" s="198"/>
      <c r="O7" s="198"/>
      <c r="P7" s="198"/>
      <c r="Q7" s="198"/>
      <c r="R7" s="198"/>
      <c r="S7" s="198"/>
      <c r="T7" s="198"/>
      <c r="U7" s="198"/>
      <c r="V7" s="198"/>
      <c r="W7" s="198"/>
      <c r="X7" s="216"/>
      <c r="Y7" s="219"/>
    </row>
    <row r="8" spans="1:27" s="60" customFormat="1" ht="39" customHeight="1" thickTop="1" x14ac:dyDescent="0.2">
      <c r="A8" s="141">
        <v>1</v>
      </c>
      <c r="B8" s="174">
        <v>4</v>
      </c>
      <c r="C8" s="55">
        <v>1</v>
      </c>
      <c r="D8" s="55">
        <v>1</v>
      </c>
      <c r="E8" s="55" t="s">
        <v>4</v>
      </c>
      <c r="F8" s="142" t="s">
        <v>41</v>
      </c>
      <c r="G8" s="144"/>
      <c r="H8" s="144"/>
      <c r="I8" s="144"/>
      <c r="J8" s="145"/>
      <c r="K8" s="146">
        <v>378000000</v>
      </c>
      <c r="L8" s="146">
        <v>44625230</v>
      </c>
      <c r="M8" s="146">
        <v>12249000</v>
      </c>
      <c r="N8" s="146">
        <v>59823206</v>
      </c>
      <c r="O8" s="146">
        <v>49006756</v>
      </c>
      <c r="P8" s="146">
        <v>23876700</v>
      </c>
      <c r="Q8" s="146">
        <v>31291111</v>
      </c>
      <c r="R8" s="146">
        <v>31780950</v>
      </c>
      <c r="S8" s="146">
        <v>52425390</v>
      </c>
      <c r="T8" s="146">
        <v>45405212</v>
      </c>
      <c r="U8" s="146">
        <v>35108500</v>
      </c>
      <c r="V8" s="146">
        <v>37245699</v>
      </c>
      <c r="W8" s="146">
        <v>24340500</v>
      </c>
      <c r="X8" s="146">
        <f>SUM(L8:W8)</f>
        <v>447178254</v>
      </c>
      <c r="Y8" s="147">
        <f>SUM(X8/K8*100)</f>
        <v>118.3011253968254</v>
      </c>
      <c r="AA8" s="79"/>
    </row>
    <row r="9" spans="1:27" s="60" customFormat="1" ht="39" customHeight="1" x14ac:dyDescent="0.2">
      <c r="A9" s="141">
        <v>2</v>
      </c>
      <c r="B9" s="56">
        <v>4</v>
      </c>
      <c r="C9" s="55">
        <v>1</v>
      </c>
      <c r="D9" s="55">
        <v>1</v>
      </c>
      <c r="E9" s="55" t="s">
        <v>7</v>
      </c>
      <c r="F9" s="142" t="s">
        <v>40</v>
      </c>
      <c r="G9" s="144"/>
      <c r="H9" s="144"/>
      <c r="I9" s="144"/>
      <c r="J9" s="145"/>
      <c r="K9" s="146">
        <v>1900000000</v>
      </c>
      <c r="L9" s="146">
        <v>118326173</v>
      </c>
      <c r="M9" s="146">
        <v>99452090</v>
      </c>
      <c r="N9" s="146">
        <v>158061270</v>
      </c>
      <c r="O9" s="146">
        <v>134448632</v>
      </c>
      <c r="P9" s="146">
        <v>186615167</v>
      </c>
      <c r="Q9" s="146">
        <v>183673530</v>
      </c>
      <c r="R9" s="146">
        <v>140642745</v>
      </c>
      <c r="S9" s="146">
        <v>260298836</v>
      </c>
      <c r="T9" s="146">
        <v>206805253</v>
      </c>
      <c r="U9" s="146">
        <v>196832199</v>
      </c>
      <c r="V9" s="146">
        <v>378924335</v>
      </c>
      <c r="W9" s="146">
        <v>557033839</v>
      </c>
      <c r="X9" s="146">
        <f t="shared" ref="X9:X17" si="0">SUM(L9:W9)</f>
        <v>2621114069</v>
      </c>
      <c r="Y9" s="147">
        <f t="shared" ref="Y9:Y18" si="1">SUM(X9/K9*100)</f>
        <v>137.95337205263158</v>
      </c>
      <c r="AA9" s="79"/>
    </row>
    <row r="10" spans="1:27" s="60" customFormat="1" ht="39" customHeight="1" x14ac:dyDescent="0.2">
      <c r="A10" s="141">
        <v>3</v>
      </c>
      <c r="B10" s="56">
        <v>4</v>
      </c>
      <c r="C10" s="55">
        <v>1</v>
      </c>
      <c r="D10" s="55">
        <v>1</v>
      </c>
      <c r="E10" s="55" t="s">
        <v>8</v>
      </c>
      <c r="F10" s="142" t="s">
        <v>1</v>
      </c>
      <c r="G10" s="144"/>
      <c r="H10" s="144"/>
      <c r="I10" s="148"/>
      <c r="J10" s="145"/>
      <c r="K10" s="146">
        <v>85000000</v>
      </c>
      <c r="L10" s="146">
        <v>10027588</v>
      </c>
      <c r="M10" s="146">
        <v>8617225</v>
      </c>
      <c r="N10" s="146">
        <v>7034100</v>
      </c>
      <c r="O10" s="146">
        <v>8713325</v>
      </c>
      <c r="P10" s="146">
        <v>17768550</v>
      </c>
      <c r="Q10" s="146">
        <v>5877150</v>
      </c>
      <c r="R10" s="146">
        <v>9939800</v>
      </c>
      <c r="S10" s="146">
        <v>8545250</v>
      </c>
      <c r="T10" s="146">
        <v>6022400</v>
      </c>
      <c r="U10" s="146">
        <v>9006850</v>
      </c>
      <c r="V10" s="146">
        <v>7843100</v>
      </c>
      <c r="W10" s="146">
        <v>21394500</v>
      </c>
      <c r="X10" s="146">
        <f t="shared" si="0"/>
        <v>120789838</v>
      </c>
      <c r="Y10" s="147">
        <f t="shared" si="1"/>
        <v>142.10569176470588</v>
      </c>
      <c r="AA10" s="79"/>
    </row>
    <row r="11" spans="1:27" s="60" customFormat="1" ht="39" customHeight="1" x14ac:dyDescent="0.2">
      <c r="A11" s="141">
        <v>4</v>
      </c>
      <c r="B11" s="56">
        <v>4</v>
      </c>
      <c r="C11" s="55">
        <v>1</v>
      </c>
      <c r="D11" s="55">
        <v>1</v>
      </c>
      <c r="E11" s="55" t="s">
        <v>9</v>
      </c>
      <c r="F11" s="142" t="s">
        <v>2</v>
      </c>
      <c r="G11" s="143"/>
      <c r="H11" s="149"/>
      <c r="I11" s="144"/>
      <c r="J11" s="145"/>
      <c r="K11" s="146">
        <v>1650000000</v>
      </c>
      <c r="L11" s="146">
        <v>125476200</v>
      </c>
      <c r="M11" s="146">
        <v>89184870</v>
      </c>
      <c r="N11" s="146">
        <v>149659055</v>
      </c>
      <c r="O11" s="146">
        <v>137554039</v>
      </c>
      <c r="P11" s="146">
        <v>163940332</v>
      </c>
      <c r="Q11" s="146">
        <v>112909996</v>
      </c>
      <c r="R11" s="146">
        <v>87706435</v>
      </c>
      <c r="S11" s="146">
        <v>274319533</v>
      </c>
      <c r="T11" s="146">
        <v>95081268</v>
      </c>
      <c r="U11" s="146">
        <v>169660902</v>
      </c>
      <c r="V11" s="146">
        <v>158167497</v>
      </c>
      <c r="W11" s="146">
        <v>181416342</v>
      </c>
      <c r="X11" s="146">
        <f t="shared" si="0"/>
        <v>1745076469</v>
      </c>
      <c r="Y11" s="147">
        <f t="shared" si="1"/>
        <v>105.76221024242425</v>
      </c>
      <c r="AA11" s="79"/>
    </row>
    <row r="12" spans="1:27" s="60" customFormat="1" ht="39" customHeight="1" x14ac:dyDescent="0.2">
      <c r="A12" s="141">
        <v>5</v>
      </c>
      <c r="B12" s="56">
        <v>4</v>
      </c>
      <c r="C12" s="55">
        <v>1</v>
      </c>
      <c r="D12" s="55">
        <v>1</v>
      </c>
      <c r="E12" s="55" t="s">
        <v>5</v>
      </c>
      <c r="F12" s="142" t="s">
        <v>113</v>
      </c>
      <c r="G12" s="150"/>
      <c r="H12" s="151"/>
      <c r="I12" s="152"/>
      <c r="J12" s="145"/>
      <c r="K12" s="146">
        <v>39850000000</v>
      </c>
      <c r="L12" s="146">
        <v>2836373505</v>
      </c>
      <c r="M12" s="146">
        <v>2870316329</v>
      </c>
      <c r="N12" s="146">
        <v>2962442605</v>
      </c>
      <c r="O12" s="146">
        <v>2964356754</v>
      </c>
      <c r="P12" s="146">
        <v>3451736594</v>
      </c>
      <c r="Q12" s="146">
        <v>3623355694</v>
      </c>
      <c r="R12" s="146">
        <v>3905170517</v>
      </c>
      <c r="S12" s="146">
        <v>3952813875</v>
      </c>
      <c r="T12" s="146">
        <v>3781399185</v>
      </c>
      <c r="U12" s="146">
        <v>3725329546</v>
      </c>
      <c r="V12" s="146">
        <v>3780474823</v>
      </c>
      <c r="W12" s="146">
        <v>3862929353</v>
      </c>
      <c r="X12" s="146">
        <f t="shared" si="0"/>
        <v>41716698780</v>
      </c>
      <c r="Y12" s="147">
        <f t="shared" si="1"/>
        <v>104.68431312421581</v>
      </c>
      <c r="AA12" s="79"/>
    </row>
    <row r="13" spans="1:27" s="60" customFormat="1" ht="39" customHeight="1" x14ac:dyDescent="0.2">
      <c r="A13" s="141">
        <v>6</v>
      </c>
      <c r="B13" s="57">
        <v>4</v>
      </c>
      <c r="C13" s="58">
        <v>1</v>
      </c>
      <c r="D13" s="58">
        <v>1</v>
      </c>
      <c r="E13" s="55" t="s">
        <v>13</v>
      </c>
      <c r="F13" s="153" t="s">
        <v>91</v>
      </c>
      <c r="G13" s="148"/>
      <c r="H13" s="154"/>
      <c r="I13" s="154"/>
      <c r="J13" s="145"/>
      <c r="K13" s="146">
        <f>JAN!M40</f>
        <v>45000000</v>
      </c>
      <c r="L13" s="146">
        <v>3018000</v>
      </c>
      <c r="M13" s="146">
        <v>2518000</v>
      </c>
      <c r="N13" s="146">
        <v>3188000</v>
      </c>
      <c r="O13" s="146">
        <v>2818000</v>
      </c>
      <c r="P13" s="146">
        <v>2518000</v>
      </c>
      <c r="Q13" s="146">
        <v>2518000</v>
      </c>
      <c r="R13" s="146">
        <v>2518000</v>
      </c>
      <c r="S13" s="146">
        <v>2718000</v>
      </c>
      <c r="T13" s="146">
        <v>2518000</v>
      </c>
      <c r="U13" s="146">
        <v>3493000</v>
      </c>
      <c r="V13" s="146">
        <v>5135500</v>
      </c>
      <c r="W13" s="146">
        <v>5889250</v>
      </c>
      <c r="X13" s="146">
        <f t="shared" si="0"/>
        <v>38849750</v>
      </c>
      <c r="Y13" s="147">
        <f t="shared" si="1"/>
        <v>86.332777777777778</v>
      </c>
      <c r="AA13" s="79"/>
    </row>
    <row r="14" spans="1:27" s="60" customFormat="1" ht="39" customHeight="1" x14ac:dyDescent="0.2">
      <c r="A14" s="141">
        <v>7</v>
      </c>
      <c r="B14" s="57">
        <v>4</v>
      </c>
      <c r="C14" s="58">
        <v>1</v>
      </c>
      <c r="D14" s="58">
        <v>1</v>
      </c>
      <c r="E14" s="55" t="s">
        <v>12</v>
      </c>
      <c r="F14" s="199" t="s">
        <v>80</v>
      </c>
      <c r="G14" s="200"/>
      <c r="H14" s="200"/>
      <c r="I14" s="200"/>
      <c r="J14" s="201"/>
      <c r="K14" s="146">
        <f>JAN!M42</f>
        <v>250000000</v>
      </c>
      <c r="L14" s="146">
        <v>14483155</v>
      </c>
      <c r="M14" s="146">
        <v>7733710</v>
      </c>
      <c r="N14" s="146">
        <v>21524165</v>
      </c>
      <c r="O14" s="146">
        <v>13254180</v>
      </c>
      <c r="P14" s="146">
        <v>16301205</v>
      </c>
      <c r="Q14" s="146">
        <v>12592300</v>
      </c>
      <c r="R14" s="146">
        <v>19963360</v>
      </c>
      <c r="S14" s="146">
        <v>23920655</v>
      </c>
      <c r="T14" s="146">
        <v>37149085</v>
      </c>
      <c r="U14" s="146">
        <v>50314440</v>
      </c>
      <c r="V14" s="146">
        <v>27663180</v>
      </c>
      <c r="W14" s="146">
        <v>35576500</v>
      </c>
      <c r="X14" s="146">
        <f t="shared" si="0"/>
        <v>280475935</v>
      </c>
      <c r="Y14" s="147">
        <f t="shared" si="1"/>
        <v>112.19037400000001</v>
      </c>
      <c r="AA14" s="79"/>
    </row>
    <row r="15" spans="1:27" s="60" customFormat="1" ht="39" customHeight="1" x14ac:dyDescent="0.2">
      <c r="A15" s="141">
        <v>8</v>
      </c>
      <c r="B15" s="56">
        <v>4</v>
      </c>
      <c r="C15" s="55">
        <v>1</v>
      </c>
      <c r="D15" s="55">
        <v>1</v>
      </c>
      <c r="E15" s="55" t="s">
        <v>14</v>
      </c>
      <c r="F15" s="199" t="s">
        <v>10</v>
      </c>
      <c r="G15" s="202"/>
      <c r="H15" s="202"/>
      <c r="I15" s="202"/>
      <c r="J15" s="203"/>
      <c r="K15" s="146">
        <v>2600000</v>
      </c>
      <c r="L15" s="146">
        <v>0</v>
      </c>
      <c r="M15" s="146">
        <v>0</v>
      </c>
      <c r="N15" s="146">
        <v>0</v>
      </c>
      <c r="O15" s="146">
        <v>2600000</v>
      </c>
      <c r="P15" s="146">
        <v>0</v>
      </c>
      <c r="Q15" s="146">
        <v>0</v>
      </c>
      <c r="R15" s="146">
        <v>0</v>
      </c>
      <c r="S15" s="146">
        <v>0</v>
      </c>
      <c r="T15" s="146">
        <v>0</v>
      </c>
      <c r="U15" s="146">
        <v>0</v>
      </c>
      <c r="V15" s="146">
        <v>0</v>
      </c>
      <c r="W15" s="146">
        <v>0</v>
      </c>
      <c r="X15" s="146">
        <f t="shared" si="0"/>
        <v>2600000</v>
      </c>
      <c r="Y15" s="147">
        <f t="shared" si="1"/>
        <v>100</v>
      </c>
      <c r="AA15" s="79"/>
    </row>
    <row r="16" spans="1:27" s="60" customFormat="1" ht="39" customHeight="1" x14ac:dyDescent="0.2">
      <c r="A16" s="141">
        <v>9</v>
      </c>
      <c r="B16" s="57">
        <v>4</v>
      </c>
      <c r="C16" s="58">
        <v>1</v>
      </c>
      <c r="D16" s="58">
        <v>1</v>
      </c>
      <c r="E16" s="55">
        <v>11</v>
      </c>
      <c r="F16" s="153" t="s">
        <v>89</v>
      </c>
      <c r="G16" s="148"/>
      <c r="H16" s="154"/>
      <c r="I16" s="154"/>
      <c r="J16" s="145"/>
      <c r="K16" s="146">
        <f>JAN!M46</f>
        <v>2268750000</v>
      </c>
      <c r="L16" s="146">
        <v>59578625</v>
      </c>
      <c r="M16" s="146">
        <v>29228000</v>
      </c>
      <c r="N16" s="146">
        <v>25956000</v>
      </c>
      <c r="O16" s="146">
        <v>132957625</v>
      </c>
      <c r="P16" s="146">
        <v>79868875</v>
      </c>
      <c r="Q16" s="146">
        <v>57743625</v>
      </c>
      <c r="R16" s="146">
        <v>55507200</v>
      </c>
      <c r="S16" s="146">
        <v>12536500</v>
      </c>
      <c r="T16" s="146">
        <v>921480625</v>
      </c>
      <c r="U16" s="146">
        <v>1258754000</v>
      </c>
      <c r="V16" s="146">
        <v>44255295</v>
      </c>
      <c r="W16" s="146">
        <v>43418250</v>
      </c>
      <c r="X16" s="146">
        <f>SUM(L16:W16)</f>
        <v>2721284620</v>
      </c>
      <c r="Y16" s="155">
        <f t="shared" si="1"/>
        <v>119.94642953168044</v>
      </c>
      <c r="AA16" s="79"/>
    </row>
    <row r="17" spans="1:27" s="60" customFormat="1" ht="39" customHeight="1" x14ac:dyDescent="0.2">
      <c r="A17" s="141">
        <v>10</v>
      </c>
      <c r="B17" s="57">
        <v>4</v>
      </c>
      <c r="C17" s="58">
        <v>1</v>
      </c>
      <c r="D17" s="58">
        <v>1</v>
      </c>
      <c r="E17" s="55">
        <v>12</v>
      </c>
      <c r="F17" s="153" t="s">
        <v>94</v>
      </c>
      <c r="G17" s="148"/>
      <c r="H17" s="154"/>
      <c r="I17" s="154"/>
      <c r="J17" s="145"/>
      <c r="K17" s="146">
        <f>JAN!M51</f>
        <v>25000000000</v>
      </c>
      <c r="L17" s="146">
        <v>406387255</v>
      </c>
      <c r="M17" s="146">
        <v>140083741</v>
      </c>
      <c r="N17" s="146">
        <v>1014914271</v>
      </c>
      <c r="O17" s="146">
        <v>1643680295</v>
      </c>
      <c r="P17" s="146">
        <v>3161403440</v>
      </c>
      <c r="Q17" s="146">
        <v>1232100955</v>
      </c>
      <c r="R17" s="146">
        <v>3897812180</v>
      </c>
      <c r="S17" s="146">
        <v>4318089499</v>
      </c>
      <c r="T17" s="146">
        <v>6703023465</v>
      </c>
      <c r="U17" s="146">
        <v>1937583646</v>
      </c>
      <c r="V17" s="146">
        <v>1160146726</v>
      </c>
      <c r="W17" s="146">
        <v>680823903</v>
      </c>
      <c r="X17" s="146">
        <f t="shared" si="0"/>
        <v>26296049376</v>
      </c>
      <c r="Y17" s="147">
        <f t="shared" si="1"/>
        <v>105.18419750400001</v>
      </c>
      <c r="Z17" s="79"/>
      <c r="AA17" s="79"/>
    </row>
    <row r="18" spans="1:27" s="60" customFormat="1" ht="39" customHeight="1" x14ac:dyDescent="0.2">
      <c r="A18" s="141">
        <v>11</v>
      </c>
      <c r="B18" s="57">
        <v>4</v>
      </c>
      <c r="C18" s="58">
        <v>1</v>
      </c>
      <c r="D18" s="58">
        <v>1</v>
      </c>
      <c r="E18" s="55">
        <v>13</v>
      </c>
      <c r="F18" s="153" t="s">
        <v>87</v>
      </c>
      <c r="G18" s="148"/>
      <c r="H18" s="154"/>
      <c r="I18" s="154"/>
      <c r="J18" s="145"/>
      <c r="K18" s="146">
        <v>16000000000</v>
      </c>
      <c r="L18" s="146">
        <v>629070859</v>
      </c>
      <c r="M18" s="146">
        <v>1287993677</v>
      </c>
      <c r="N18" s="146">
        <v>1666609922</v>
      </c>
      <c r="O18" s="146">
        <v>1103901514</v>
      </c>
      <c r="P18" s="146">
        <v>2207903176</v>
      </c>
      <c r="Q18" s="146">
        <v>1258270749</v>
      </c>
      <c r="R18" s="146">
        <v>1665936587</v>
      </c>
      <c r="S18" s="146">
        <v>2236303097</v>
      </c>
      <c r="T18" s="146">
        <v>1582771141</v>
      </c>
      <c r="U18" s="146">
        <v>2414581225</v>
      </c>
      <c r="V18" s="146">
        <v>1592764219</v>
      </c>
      <c r="W18" s="146">
        <v>3543590483</v>
      </c>
      <c r="X18" s="146">
        <f>SUM(L18:W18)</f>
        <v>21189696649</v>
      </c>
      <c r="Y18" s="147">
        <f t="shared" si="1"/>
        <v>132.43560405624999</v>
      </c>
      <c r="AA18" s="79"/>
    </row>
    <row r="19" spans="1:27" s="60" customFormat="1" ht="39" customHeight="1" x14ac:dyDescent="0.2">
      <c r="A19" s="141">
        <v>12</v>
      </c>
      <c r="B19" s="57">
        <v>4</v>
      </c>
      <c r="C19" s="58">
        <v>1</v>
      </c>
      <c r="D19" s="58">
        <v>2</v>
      </c>
      <c r="E19" s="55" t="s">
        <v>7</v>
      </c>
      <c r="F19" s="153" t="s">
        <v>117</v>
      </c>
      <c r="G19" s="148"/>
      <c r="H19" s="154"/>
      <c r="I19" s="154"/>
      <c r="J19" s="145"/>
      <c r="K19" s="146"/>
      <c r="L19" s="146"/>
      <c r="M19" s="146"/>
      <c r="N19" s="146"/>
      <c r="O19" s="146"/>
      <c r="P19" s="146">
        <v>7500000</v>
      </c>
      <c r="Q19" s="146">
        <v>2750000</v>
      </c>
      <c r="R19" s="146">
        <v>12950000</v>
      </c>
      <c r="S19" s="146">
        <v>5250000</v>
      </c>
      <c r="T19" s="146">
        <v>0</v>
      </c>
      <c r="U19" s="146"/>
      <c r="V19" s="146">
        <v>0</v>
      </c>
      <c r="W19" s="146">
        <v>800000</v>
      </c>
      <c r="X19" s="146">
        <f>SUM(L19:W19)</f>
        <v>29250000</v>
      </c>
      <c r="Y19" s="147">
        <v>0</v>
      </c>
      <c r="AA19" s="79"/>
    </row>
    <row r="20" spans="1:27" s="60" customFormat="1" ht="39" customHeight="1" thickBot="1" x14ac:dyDescent="0.25">
      <c r="A20" s="156"/>
      <c r="B20" s="209"/>
      <c r="C20" s="210"/>
      <c r="D20" s="210"/>
      <c r="E20" s="210"/>
      <c r="F20" s="157"/>
      <c r="G20" s="158" t="s">
        <v>42</v>
      </c>
      <c r="H20" s="158"/>
      <c r="I20" s="158"/>
      <c r="J20" s="159"/>
      <c r="K20" s="160">
        <f>SUM(K8:K19)</f>
        <v>87429350000</v>
      </c>
      <c r="L20" s="160">
        <f t="shared" ref="L20:O20" si="2">SUM(L8:L19)</f>
        <v>4247366590</v>
      </c>
      <c r="M20" s="160">
        <f t="shared" si="2"/>
        <v>4547376642</v>
      </c>
      <c r="N20" s="160">
        <f t="shared" si="2"/>
        <v>6069212594</v>
      </c>
      <c r="O20" s="160">
        <f t="shared" si="2"/>
        <v>6193291120</v>
      </c>
      <c r="P20" s="160">
        <f>SUM(P8:P19)</f>
        <v>9319432039</v>
      </c>
      <c r="Q20" s="160">
        <f>SUM(Q8:Q19)</f>
        <v>6523083110</v>
      </c>
      <c r="R20" s="160">
        <f>SUM(R8:R19)</f>
        <v>9829927774</v>
      </c>
      <c r="S20" s="160">
        <f t="shared" ref="S20" si="3">SUM(S8:S19)</f>
        <v>11147220635</v>
      </c>
      <c r="T20" s="160">
        <f t="shared" ref="T20" si="4">SUM(T8:T19)</f>
        <v>13381655634</v>
      </c>
      <c r="U20" s="160">
        <f t="shared" ref="U20" si="5">SUM(U8:U19)</f>
        <v>9800664308</v>
      </c>
      <c r="V20" s="160">
        <f>SUM(V8:V19)</f>
        <v>7192620374</v>
      </c>
      <c r="W20" s="160">
        <f>SUM(W8:W19)</f>
        <v>8957212920</v>
      </c>
      <c r="X20" s="160">
        <f>SUM(X8:X19)</f>
        <v>97209063740</v>
      </c>
      <c r="Y20" s="161">
        <f>SUM(X20/K20*100)</f>
        <v>111.18584747570468</v>
      </c>
      <c r="AA20" s="79"/>
    </row>
    <row r="21" spans="1:27" ht="16.5" customHeight="1" thickTop="1" x14ac:dyDescent="0.2">
      <c r="A21" s="168"/>
      <c r="B21" s="168"/>
      <c r="C21" s="168"/>
      <c r="D21" s="168"/>
      <c r="E21" s="168"/>
      <c r="F21" s="24"/>
      <c r="G21" s="24"/>
      <c r="H21" s="24"/>
      <c r="I21" s="24"/>
      <c r="J21" s="24"/>
      <c r="K21" s="24"/>
      <c r="L21" s="24">
        <f>L20-JAN!R57</f>
        <v>0</v>
      </c>
      <c r="M21" s="24"/>
      <c r="N21" s="24"/>
      <c r="O21" s="24"/>
      <c r="P21" s="24"/>
      <c r="Q21" s="24"/>
      <c r="R21" s="24"/>
      <c r="S21" s="24"/>
      <c r="T21" s="24"/>
      <c r="U21" s="24"/>
      <c r="V21" s="24">
        <f>V20-[2]NOV!$BJ$51</f>
        <v>0</v>
      </c>
      <c r="W21" s="24"/>
      <c r="X21" s="24"/>
      <c r="Y21" s="24"/>
    </row>
    <row r="22" spans="1:27" ht="15" x14ac:dyDescent="0.2">
      <c r="A22" s="168"/>
      <c r="B22" s="24"/>
      <c r="C22" s="27"/>
      <c r="D22" s="27"/>
      <c r="E22" s="25"/>
      <c r="F22" s="24"/>
      <c r="G22" s="24"/>
      <c r="H22" s="27"/>
      <c r="I22" s="27"/>
      <c r="J22" s="24"/>
      <c r="K22" s="24"/>
      <c r="M22" s="24"/>
      <c r="N22" s="24"/>
      <c r="O22" s="24"/>
      <c r="P22" s="24"/>
      <c r="Q22" s="24"/>
      <c r="R22" s="79"/>
      <c r="S22" s="79"/>
      <c r="T22" s="151"/>
      <c r="U22" s="172"/>
      <c r="V22" s="162" t="s">
        <v>123</v>
      </c>
      <c r="W22" s="162"/>
      <c r="X22" s="71"/>
      <c r="Y22" s="96"/>
    </row>
    <row r="23" spans="1:27" ht="15" x14ac:dyDescent="0.2">
      <c r="A23" s="168"/>
      <c r="B23" s="168"/>
      <c r="C23" s="25"/>
      <c r="D23" s="25"/>
      <c r="E23" s="168"/>
      <c r="F23" s="168"/>
      <c r="G23" s="24"/>
      <c r="H23" s="24"/>
      <c r="I23" s="24"/>
      <c r="J23" s="24"/>
      <c r="K23" s="211" t="s">
        <v>64</v>
      </c>
      <c r="L23" s="211"/>
      <c r="M23" s="24"/>
      <c r="N23" s="11"/>
      <c r="O23" s="11"/>
      <c r="P23" s="11"/>
      <c r="Q23" s="31"/>
      <c r="R23" s="60"/>
      <c r="S23" s="60"/>
      <c r="T23" s="151"/>
      <c r="U23" s="151"/>
      <c r="V23" s="172" t="s">
        <v>47</v>
      </c>
      <c r="W23" s="172"/>
      <c r="X23" s="168"/>
    </row>
    <row r="24" spans="1:27" ht="15" x14ac:dyDescent="0.2">
      <c r="A24" s="168"/>
      <c r="B24" s="168"/>
      <c r="C24" s="25"/>
      <c r="D24" s="25"/>
      <c r="E24" s="168"/>
      <c r="F24" s="168"/>
      <c r="G24" s="24"/>
      <c r="H24" s="24"/>
      <c r="I24" s="24"/>
      <c r="J24" s="24"/>
      <c r="K24" s="204" t="s">
        <v>120</v>
      </c>
      <c r="L24" s="204"/>
      <c r="M24" s="24"/>
      <c r="N24" s="24"/>
      <c r="O24" s="24"/>
      <c r="P24" s="24"/>
      <c r="Q24" s="24"/>
      <c r="R24" s="24"/>
      <c r="S24" s="24"/>
      <c r="T24" s="151"/>
      <c r="U24" s="163"/>
      <c r="V24" s="151"/>
      <c r="W24" s="163"/>
      <c r="X24" s="71"/>
    </row>
    <row r="25" spans="1:27" ht="15" x14ac:dyDescent="0.2">
      <c r="A25" s="168"/>
      <c r="B25" s="168"/>
      <c r="C25" s="25"/>
      <c r="D25" s="25"/>
      <c r="E25" s="168"/>
      <c r="F25" s="168"/>
      <c r="G25" s="24"/>
      <c r="H25" s="24"/>
      <c r="I25" s="24"/>
      <c r="J25" s="24"/>
      <c r="M25" s="168"/>
      <c r="N25" s="24"/>
      <c r="O25" s="24"/>
      <c r="P25" s="24"/>
      <c r="Q25" s="24"/>
      <c r="R25" s="24"/>
      <c r="S25" s="24" t="s">
        <v>122</v>
      </c>
      <c r="T25" s="151"/>
      <c r="U25" s="163"/>
      <c r="V25" s="151"/>
      <c r="W25" s="163"/>
      <c r="X25" s="71"/>
    </row>
    <row r="26" spans="1:27" ht="15" x14ac:dyDescent="0.2">
      <c r="A26" s="168"/>
      <c r="B26" s="168"/>
      <c r="C26" s="25"/>
      <c r="D26" s="25"/>
      <c r="E26" s="168"/>
      <c r="F26" s="168"/>
      <c r="G26" s="168"/>
      <c r="H26" s="70"/>
      <c r="I26" s="168"/>
      <c r="K26" s="165"/>
      <c r="L26" s="166"/>
      <c r="M26" s="24"/>
      <c r="N26" s="24"/>
      <c r="O26" s="24"/>
      <c r="P26" s="24"/>
      <c r="Q26" s="24"/>
      <c r="R26" s="24"/>
      <c r="S26" s="24"/>
      <c r="T26" s="151"/>
      <c r="U26" s="163"/>
      <c r="V26" s="151"/>
      <c r="W26" s="163"/>
      <c r="X26" s="71"/>
    </row>
    <row r="27" spans="1:27" ht="15" x14ac:dyDescent="0.2">
      <c r="A27" s="168"/>
      <c r="B27" s="168"/>
      <c r="C27" s="25"/>
      <c r="D27" s="25"/>
      <c r="E27" s="168"/>
      <c r="F27" s="168"/>
      <c r="G27" s="70"/>
      <c r="H27" s="70"/>
      <c r="I27" s="168"/>
      <c r="K27" s="173"/>
      <c r="L27" s="173"/>
      <c r="M27" s="108"/>
      <c r="N27" s="108"/>
      <c r="O27" s="108"/>
      <c r="P27" s="108"/>
      <c r="Q27" s="108"/>
      <c r="R27" s="60"/>
      <c r="S27" s="60"/>
      <c r="T27" s="151"/>
      <c r="U27" s="151"/>
      <c r="V27" s="151"/>
      <c r="W27" s="163"/>
      <c r="X27" s="71"/>
    </row>
    <row r="28" spans="1:27" ht="15" x14ac:dyDescent="0.2">
      <c r="A28" s="108"/>
      <c r="B28" s="108"/>
      <c r="C28" s="108"/>
      <c r="D28" s="108"/>
      <c r="E28" s="108"/>
      <c r="F28" s="108"/>
      <c r="G28" s="108"/>
      <c r="H28" s="108"/>
      <c r="I28" s="108"/>
      <c r="K28" s="205" t="s">
        <v>121</v>
      </c>
      <c r="L28" s="205"/>
      <c r="M28" s="59"/>
      <c r="N28" s="72"/>
      <c r="O28" s="72"/>
      <c r="P28" s="72"/>
      <c r="Q28" s="72"/>
      <c r="R28" s="60"/>
      <c r="S28" s="60"/>
      <c r="T28" s="151"/>
      <c r="U28" s="151"/>
      <c r="V28" s="164" t="s">
        <v>88</v>
      </c>
      <c r="W28" s="164"/>
      <c r="X28" s="171"/>
    </row>
    <row r="29" spans="1:27" ht="13.5" customHeight="1" x14ac:dyDescent="0.2">
      <c r="A29" s="108"/>
      <c r="B29" s="108"/>
      <c r="C29" s="108"/>
      <c r="D29" s="108"/>
      <c r="E29" s="108"/>
      <c r="F29" s="108"/>
      <c r="G29" s="9"/>
      <c r="H29" s="9"/>
      <c r="I29" s="9"/>
      <c r="J29" s="9"/>
      <c r="K29" s="206" t="s">
        <v>115</v>
      </c>
      <c r="L29" s="206"/>
      <c r="M29" s="72"/>
      <c r="N29" s="24"/>
      <c r="O29" s="24"/>
      <c r="P29" s="24"/>
      <c r="Q29" s="24"/>
      <c r="R29" s="24"/>
      <c r="S29" s="24"/>
      <c r="T29" s="151"/>
      <c r="U29" s="207" t="s">
        <v>45</v>
      </c>
      <c r="V29" s="207"/>
      <c r="W29" s="207"/>
      <c r="X29" s="80"/>
    </row>
    <row r="30" spans="1:27" ht="12" customHeight="1" x14ac:dyDescent="0.2">
      <c r="A30" s="108"/>
      <c r="B30" s="108"/>
      <c r="C30" s="73"/>
      <c r="D30" s="73"/>
      <c r="E30" s="108"/>
      <c r="F30" s="108"/>
      <c r="G30" s="80"/>
      <c r="H30" s="80"/>
      <c r="I30" s="80"/>
      <c r="J30" s="80"/>
    </row>
    <row r="31" spans="1:27" ht="12" customHeight="1" x14ac:dyDescent="0.2">
      <c r="A31" s="72"/>
      <c r="B31" s="72"/>
      <c r="C31" s="72"/>
      <c r="D31" s="72"/>
      <c r="E31" s="72"/>
      <c r="F31" s="72"/>
      <c r="G31" s="72"/>
      <c r="H31" s="72"/>
      <c r="I31" s="72"/>
      <c r="J31" s="72"/>
      <c r="K31" s="72"/>
      <c r="L31" s="72"/>
      <c r="M31" s="72"/>
      <c r="N31" s="72"/>
      <c r="O31" s="72"/>
      <c r="P31" s="72"/>
      <c r="Q31" s="72"/>
      <c r="R31" s="108"/>
      <c r="S31" s="108"/>
      <c r="T31" s="169"/>
      <c r="U31" s="6"/>
      <c r="V31" s="169"/>
      <c r="W31" s="6"/>
      <c r="X31" s="6"/>
      <c r="Y31" s="6"/>
    </row>
    <row r="32" spans="1:27" x14ac:dyDescent="0.2">
      <c r="A32" s="108"/>
      <c r="B32" s="72"/>
      <c r="C32" s="72"/>
      <c r="D32" s="72"/>
      <c r="E32" s="72"/>
      <c r="F32" s="74"/>
      <c r="G32" s="208"/>
      <c r="H32" s="208"/>
      <c r="I32" s="74"/>
      <c r="J32" s="74"/>
      <c r="K32" s="108"/>
      <c r="L32" s="108"/>
      <c r="M32" s="108"/>
      <c r="N32" s="108"/>
      <c r="O32" s="108"/>
      <c r="P32" s="108"/>
      <c r="Q32" s="108"/>
      <c r="R32" s="108"/>
      <c r="S32" s="108"/>
      <c r="T32" s="169"/>
      <c r="U32" s="169"/>
      <c r="V32" s="169"/>
      <c r="W32" s="169"/>
      <c r="X32" s="169"/>
      <c r="Y32" s="169"/>
    </row>
    <row r="33" spans="1:25" ht="13.5" customHeight="1" x14ac:dyDescent="0.2">
      <c r="A33" s="108"/>
      <c r="B33" s="108"/>
      <c r="C33" s="108"/>
      <c r="D33" s="108"/>
      <c r="E33" s="108"/>
      <c r="F33" s="70"/>
      <c r="G33" s="196"/>
      <c r="H33" s="196"/>
      <c r="I33" s="168"/>
      <c r="J33" s="24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</row>
    <row r="34" spans="1:25" x14ac:dyDescent="0.2">
      <c r="A34" s="168"/>
      <c r="B34" s="70"/>
      <c r="C34" s="25"/>
      <c r="D34" s="25"/>
      <c r="E34" s="25"/>
      <c r="F34" s="70"/>
      <c r="G34" s="168"/>
      <c r="H34" s="168"/>
      <c r="I34" s="168"/>
      <c r="J34" s="24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</row>
    <row r="35" spans="1:25" ht="12" customHeight="1" x14ac:dyDescent="0.2">
      <c r="A35" s="168"/>
      <c r="B35" s="70"/>
      <c r="C35" s="168"/>
      <c r="D35" s="168"/>
      <c r="E35" s="25"/>
      <c r="F35" s="70"/>
      <c r="G35" s="168"/>
      <c r="H35" s="168"/>
      <c r="I35" s="24"/>
      <c r="J35" s="168"/>
      <c r="K35" s="24"/>
      <c r="L35" s="24"/>
      <c r="M35" s="24"/>
      <c r="N35" s="24"/>
      <c r="O35" s="24"/>
      <c r="P35" s="24"/>
      <c r="Q35" s="24"/>
      <c r="R35" s="69"/>
      <c r="S35" s="24"/>
      <c r="T35" s="69"/>
      <c r="U35" s="69"/>
      <c r="V35" s="69"/>
      <c r="W35" s="69"/>
      <c r="X35" s="69"/>
      <c r="Y35" s="69"/>
    </row>
    <row r="36" spans="1:25" ht="13.5" customHeight="1" x14ac:dyDescent="0.2">
      <c r="A36" s="168"/>
      <c r="B36" s="168"/>
      <c r="C36" s="25"/>
      <c r="D36" s="25"/>
      <c r="E36" s="25"/>
      <c r="F36" s="70"/>
      <c r="G36" s="168"/>
      <c r="H36" s="168"/>
      <c r="I36" s="168"/>
      <c r="J36" s="24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</row>
    <row r="37" spans="1:25" ht="12" customHeight="1" x14ac:dyDescent="0.2">
      <c r="A37" s="24"/>
      <c r="B37" s="168"/>
      <c r="C37" s="25"/>
      <c r="D37" s="25"/>
      <c r="E37" s="25"/>
      <c r="F37" s="70"/>
      <c r="G37" s="25"/>
      <c r="H37" s="168"/>
      <c r="I37" s="168"/>
      <c r="J37" s="75"/>
      <c r="K37" s="24"/>
      <c r="L37" s="24"/>
      <c r="M37" s="24"/>
      <c r="N37" s="24"/>
      <c r="O37" s="24"/>
      <c r="P37" s="24"/>
      <c r="Q37" s="24"/>
      <c r="R37" s="69"/>
      <c r="S37" s="24"/>
      <c r="T37" s="69"/>
      <c r="U37" s="69"/>
      <c r="V37" s="69"/>
      <c r="W37" s="69"/>
      <c r="X37" s="69"/>
      <c r="Y37" s="69"/>
    </row>
    <row r="38" spans="1:25" ht="12" customHeight="1" x14ac:dyDescent="0.2">
      <c r="A38" s="24"/>
      <c r="B38" s="168"/>
      <c r="C38" s="168"/>
      <c r="D38" s="25"/>
      <c r="E38" s="25"/>
      <c r="F38" s="70"/>
      <c r="G38" s="168"/>
      <c r="H38" s="168"/>
      <c r="I38" s="168"/>
      <c r="J38" s="24"/>
      <c r="K38" s="24"/>
      <c r="L38" s="24"/>
      <c r="M38" s="24"/>
      <c r="N38" s="24"/>
      <c r="O38" s="24"/>
      <c r="P38" s="24"/>
      <c r="Q38" s="24"/>
      <c r="R38" s="69"/>
      <c r="S38" s="24"/>
      <c r="T38" s="69"/>
      <c r="U38" s="69"/>
      <c r="V38" s="69"/>
      <c r="W38" s="69"/>
      <c r="X38" s="69"/>
      <c r="Y38" s="69"/>
    </row>
    <row r="39" spans="1:25" ht="12" customHeight="1" x14ac:dyDescent="0.2">
      <c r="A39" s="24"/>
      <c r="B39" s="168"/>
      <c r="C39" s="168"/>
      <c r="D39" s="25"/>
      <c r="E39" s="25"/>
      <c r="F39" s="70"/>
      <c r="G39" s="168"/>
      <c r="H39" s="168"/>
      <c r="I39" s="168"/>
      <c r="J39" s="24"/>
      <c r="K39" s="24"/>
      <c r="L39" s="24"/>
      <c r="M39" s="24"/>
      <c r="N39" s="24"/>
      <c r="O39" s="24"/>
      <c r="P39" s="24"/>
      <c r="Q39" s="24"/>
      <c r="R39" s="69"/>
      <c r="S39" s="24"/>
      <c r="T39" s="69"/>
      <c r="U39" s="69"/>
      <c r="V39" s="69"/>
      <c r="W39" s="69"/>
      <c r="X39" s="69"/>
      <c r="Y39" s="69"/>
    </row>
    <row r="40" spans="1:25" ht="13.5" customHeight="1" x14ac:dyDescent="0.2">
      <c r="A40" s="168"/>
      <c r="B40" s="168"/>
      <c r="C40" s="25"/>
      <c r="D40" s="25"/>
      <c r="E40" s="25"/>
      <c r="F40" s="70"/>
      <c r="G40" s="168"/>
      <c r="H40" s="168"/>
      <c r="I40" s="24"/>
      <c r="J40" s="24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</row>
    <row r="41" spans="1:25" ht="12" customHeight="1" x14ac:dyDescent="0.2">
      <c r="A41" s="168"/>
      <c r="B41" s="168"/>
      <c r="C41" s="25"/>
      <c r="D41" s="25"/>
      <c r="E41" s="25"/>
      <c r="F41" s="70"/>
      <c r="G41" s="168"/>
      <c r="H41" s="168"/>
      <c r="I41" s="24"/>
      <c r="J41" s="24"/>
      <c r="K41" s="24"/>
      <c r="L41" s="24"/>
      <c r="M41" s="24"/>
      <c r="N41" s="24"/>
      <c r="O41" s="24"/>
      <c r="P41" s="24"/>
      <c r="Q41" s="24"/>
      <c r="R41" s="69"/>
      <c r="S41" s="24"/>
      <c r="T41" s="69"/>
      <c r="U41" s="69"/>
      <c r="V41" s="69"/>
      <c r="W41" s="69"/>
      <c r="X41" s="69"/>
      <c r="Y41" s="69"/>
    </row>
    <row r="42" spans="1:25" ht="12" customHeight="1" x14ac:dyDescent="0.2">
      <c r="A42" s="168"/>
      <c r="B42" s="168"/>
      <c r="C42" s="25"/>
      <c r="D42" s="25"/>
      <c r="E42" s="25"/>
      <c r="F42" s="70"/>
      <c r="G42" s="168"/>
      <c r="H42" s="168"/>
      <c r="I42" s="24"/>
      <c r="J42" s="24"/>
      <c r="K42" s="24"/>
      <c r="L42" s="24"/>
      <c r="M42" s="24"/>
      <c r="N42" s="24"/>
      <c r="O42" s="24"/>
      <c r="P42" s="24"/>
      <c r="Q42" s="24"/>
      <c r="R42" s="69"/>
      <c r="S42" s="24"/>
      <c r="T42" s="69"/>
      <c r="U42" s="69"/>
      <c r="V42" s="69"/>
      <c r="W42" s="69"/>
      <c r="X42" s="69"/>
      <c r="Y42" s="69"/>
    </row>
    <row r="43" spans="1:25" ht="12" customHeight="1" x14ac:dyDescent="0.2">
      <c r="A43" s="168"/>
      <c r="B43" s="168"/>
      <c r="C43" s="25"/>
      <c r="D43" s="25"/>
      <c r="E43" s="25"/>
      <c r="F43" s="70"/>
      <c r="G43" s="168"/>
      <c r="H43" s="168"/>
      <c r="I43" s="24"/>
      <c r="J43" s="24"/>
      <c r="K43" s="24"/>
      <c r="L43" s="24"/>
      <c r="M43" s="24"/>
      <c r="N43" s="24"/>
      <c r="O43" s="24"/>
      <c r="P43" s="24"/>
      <c r="Q43" s="24"/>
      <c r="R43" s="69"/>
      <c r="S43" s="24"/>
      <c r="T43" s="69"/>
      <c r="U43" s="69"/>
      <c r="V43" s="69"/>
      <c r="W43" s="69"/>
      <c r="X43" s="69"/>
      <c r="Y43" s="69"/>
    </row>
    <row r="44" spans="1:25" ht="12" customHeight="1" x14ac:dyDescent="0.2">
      <c r="A44" s="168"/>
      <c r="B44" s="168"/>
      <c r="C44" s="25"/>
      <c r="D44" s="25"/>
      <c r="E44" s="25"/>
      <c r="F44" s="70"/>
      <c r="G44" s="168"/>
      <c r="H44" s="168"/>
      <c r="I44" s="24"/>
      <c r="J44" s="24"/>
      <c r="K44" s="24"/>
      <c r="L44" s="24"/>
      <c r="M44" s="24"/>
      <c r="N44" s="24"/>
      <c r="O44" s="24"/>
      <c r="P44" s="24"/>
      <c r="Q44" s="24"/>
      <c r="R44" s="69"/>
      <c r="S44" s="24"/>
      <c r="T44" s="69"/>
      <c r="U44" s="69"/>
      <c r="V44" s="69"/>
      <c r="W44" s="69"/>
      <c r="X44" s="69"/>
      <c r="Y44" s="69"/>
    </row>
    <row r="45" spans="1:25" ht="12" customHeight="1" x14ac:dyDescent="0.2">
      <c r="A45" s="168"/>
      <c r="B45" s="168"/>
      <c r="C45" s="25"/>
      <c r="D45" s="25"/>
      <c r="E45" s="25"/>
      <c r="F45" s="70"/>
      <c r="G45" s="168"/>
      <c r="H45" s="168"/>
      <c r="I45" s="168"/>
      <c r="J45" s="24"/>
      <c r="K45" s="24"/>
      <c r="L45" s="24"/>
      <c r="M45" s="24"/>
      <c r="N45" s="24"/>
      <c r="O45" s="24"/>
      <c r="P45" s="24"/>
      <c r="Q45" s="24"/>
      <c r="R45" s="69"/>
      <c r="S45" s="24"/>
      <c r="T45" s="69"/>
      <c r="U45" s="69"/>
      <c r="V45" s="69"/>
      <c r="W45" s="69"/>
      <c r="X45" s="69"/>
      <c r="Y45" s="69"/>
    </row>
    <row r="46" spans="1:25" ht="12" customHeight="1" x14ac:dyDescent="0.2">
      <c r="A46" s="168"/>
      <c r="B46" s="168"/>
      <c r="C46" s="25"/>
      <c r="D46" s="25"/>
      <c r="E46" s="25"/>
      <c r="F46" s="70"/>
      <c r="G46" s="168"/>
      <c r="H46" s="168"/>
      <c r="I46" s="168"/>
      <c r="J46" s="24"/>
      <c r="K46" s="24"/>
      <c r="L46" s="24"/>
      <c r="M46" s="24"/>
      <c r="N46" s="24"/>
      <c r="O46" s="24"/>
      <c r="P46" s="24"/>
      <c r="Q46" s="24"/>
      <c r="R46" s="69"/>
      <c r="S46" s="24"/>
      <c r="T46" s="69"/>
      <c r="U46" s="69"/>
      <c r="V46" s="69"/>
      <c r="W46" s="69"/>
      <c r="X46" s="69"/>
      <c r="Y46" s="69"/>
    </row>
    <row r="47" spans="1:25" ht="12" customHeight="1" x14ac:dyDescent="0.2">
      <c r="A47" s="168"/>
      <c r="B47" s="168"/>
      <c r="C47" s="25"/>
      <c r="D47" s="25"/>
      <c r="E47" s="25"/>
      <c r="F47" s="70"/>
      <c r="G47" s="168"/>
      <c r="H47" s="168"/>
      <c r="I47" s="24"/>
      <c r="J47" s="168"/>
      <c r="K47" s="24"/>
      <c r="L47" s="24"/>
      <c r="M47" s="24"/>
      <c r="N47" s="24"/>
      <c r="O47" s="24"/>
      <c r="P47" s="24"/>
      <c r="Q47" s="24"/>
      <c r="R47" s="69"/>
      <c r="S47" s="24"/>
      <c r="T47" s="69"/>
      <c r="U47" s="69"/>
      <c r="V47" s="69"/>
      <c r="W47" s="69"/>
      <c r="X47" s="69"/>
      <c r="Y47" s="69"/>
    </row>
    <row r="48" spans="1:25" ht="12" customHeight="1" x14ac:dyDescent="0.2">
      <c r="A48" s="168"/>
      <c r="B48" s="168"/>
      <c r="C48" s="25"/>
      <c r="D48" s="25"/>
      <c r="E48" s="25"/>
      <c r="F48" s="70"/>
      <c r="G48" s="25"/>
      <c r="H48" s="168"/>
      <c r="I48" s="168"/>
      <c r="J48" s="24"/>
      <c r="K48" s="24"/>
      <c r="L48" s="24"/>
      <c r="M48" s="24"/>
      <c r="N48" s="24"/>
      <c r="O48" s="24"/>
      <c r="P48" s="24"/>
      <c r="Q48" s="24"/>
      <c r="R48" s="69"/>
      <c r="S48" s="24"/>
      <c r="T48" s="69"/>
      <c r="U48" s="69"/>
      <c r="V48" s="69"/>
      <c r="W48" s="69"/>
      <c r="X48" s="69"/>
      <c r="Y48" s="69"/>
    </row>
    <row r="49" spans="1:25" ht="12" customHeight="1" x14ac:dyDescent="0.2">
      <c r="A49" s="168"/>
      <c r="B49" s="168"/>
      <c r="C49" s="25"/>
      <c r="D49" s="25"/>
      <c r="E49" s="25"/>
      <c r="F49" s="70"/>
      <c r="G49" s="25"/>
      <c r="H49" s="168"/>
      <c r="I49" s="168"/>
      <c r="J49" s="24"/>
      <c r="K49" s="24"/>
      <c r="L49" s="24"/>
      <c r="M49" s="24"/>
      <c r="N49" s="24"/>
      <c r="O49" s="24"/>
      <c r="P49" s="24"/>
      <c r="Q49" s="24"/>
      <c r="R49" s="69"/>
      <c r="S49" s="24"/>
      <c r="T49" s="69"/>
      <c r="U49" s="69"/>
      <c r="V49" s="69"/>
      <c r="W49" s="69"/>
      <c r="X49" s="69"/>
      <c r="Y49" s="69"/>
    </row>
    <row r="50" spans="1:25" ht="12" customHeight="1" x14ac:dyDescent="0.2">
      <c r="A50" s="168"/>
      <c r="B50" s="168"/>
      <c r="C50" s="25"/>
      <c r="D50" s="25"/>
      <c r="E50" s="25"/>
      <c r="F50" s="76"/>
      <c r="G50" s="6"/>
      <c r="H50" s="6"/>
      <c r="I50" s="6"/>
      <c r="J50" s="24"/>
      <c r="K50" s="24"/>
      <c r="L50" s="24"/>
      <c r="M50" s="24"/>
      <c r="N50" s="24"/>
      <c r="O50" s="24"/>
      <c r="P50" s="24"/>
      <c r="Q50" s="24"/>
      <c r="R50" s="69"/>
      <c r="S50" s="24"/>
      <c r="T50" s="69"/>
      <c r="U50" s="69"/>
      <c r="V50" s="69"/>
      <c r="W50" s="69"/>
      <c r="X50" s="69"/>
      <c r="Y50" s="69"/>
    </row>
    <row r="51" spans="1:25" ht="13.5" customHeight="1" x14ac:dyDescent="0.2">
      <c r="A51" s="168"/>
      <c r="B51" s="168"/>
      <c r="C51" s="25"/>
      <c r="D51" s="25"/>
      <c r="E51" s="25"/>
      <c r="F51" s="70"/>
      <c r="G51" s="25"/>
      <c r="H51" s="168"/>
      <c r="I51" s="168"/>
      <c r="J51" s="24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</row>
    <row r="52" spans="1:25" ht="12" customHeight="1" x14ac:dyDescent="0.2">
      <c r="A52" s="168"/>
      <c r="B52" s="168"/>
      <c r="C52" s="25"/>
      <c r="D52" s="25"/>
      <c r="E52" s="25"/>
      <c r="F52" s="70"/>
      <c r="G52" s="168"/>
      <c r="H52" s="168"/>
      <c r="I52" s="24"/>
      <c r="J52" s="168"/>
      <c r="K52" s="24"/>
      <c r="L52" s="24"/>
      <c r="M52" s="24"/>
      <c r="N52" s="24"/>
      <c r="O52" s="24"/>
      <c r="P52" s="24"/>
      <c r="Q52" s="24"/>
      <c r="R52" s="69"/>
      <c r="S52" s="24"/>
      <c r="T52" s="69"/>
      <c r="U52" s="69"/>
      <c r="V52" s="69"/>
      <c r="W52" s="69"/>
      <c r="X52" s="69"/>
      <c r="Y52" s="69"/>
    </row>
    <row r="53" spans="1:25" ht="12" customHeight="1" x14ac:dyDescent="0.2">
      <c r="A53" s="168"/>
      <c r="B53" s="168"/>
      <c r="C53" s="25"/>
      <c r="D53" s="25"/>
      <c r="E53" s="25"/>
      <c r="F53" s="70"/>
      <c r="G53" s="168"/>
      <c r="H53" s="168"/>
      <c r="I53" s="168"/>
      <c r="J53" s="24"/>
      <c r="K53" s="24"/>
      <c r="L53" s="24"/>
      <c r="M53" s="24"/>
      <c r="N53" s="24"/>
      <c r="O53" s="24"/>
      <c r="P53" s="24"/>
      <c r="Q53" s="24"/>
      <c r="R53" s="69"/>
      <c r="S53" s="24"/>
      <c r="T53" s="69"/>
      <c r="U53" s="69"/>
      <c r="V53" s="69"/>
      <c r="W53" s="69"/>
      <c r="X53" s="69"/>
      <c r="Y53" s="69"/>
    </row>
    <row r="54" spans="1:25" ht="12" customHeight="1" x14ac:dyDescent="0.2">
      <c r="A54" s="168"/>
      <c r="B54" s="168"/>
      <c r="C54" s="25"/>
      <c r="D54" s="25"/>
      <c r="E54" s="25"/>
      <c r="F54" s="70"/>
      <c r="G54" s="168"/>
      <c r="H54" s="168"/>
      <c r="I54" s="24"/>
      <c r="J54" s="168"/>
      <c r="K54" s="24"/>
      <c r="L54" s="24"/>
      <c r="M54" s="24"/>
      <c r="N54" s="24"/>
      <c r="O54" s="24"/>
      <c r="P54" s="24"/>
      <c r="Q54" s="24"/>
      <c r="R54" s="69"/>
      <c r="S54" s="24"/>
      <c r="T54" s="69"/>
      <c r="U54" s="69"/>
      <c r="V54" s="69"/>
      <c r="W54" s="69"/>
      <c r="X54" s="69"/>
      <c r="Y54" s="69"/>
    </row>
    <row r="55" spans="1:25" ht="12" customHeight="1" x14ac:dyDescent="0.2">
      <c r="A55" s="24"/>
      <c r="B55" s="168"/>
      <c r="C55" s="25"/>
      <c r="D55" s="25"/>
      <c r="E55" s="25"/>
      <c r="F55" s="70"/>
      <c r="G55" s="168"/>
      <c r="H55" s="168"/>
      <c r="I55" s="24"/>
      <c r="J55" s="168"/>
      <c r="K55" s="24"/>
      <c r="L55" s="24"/>
      <c r="M55" s="24"/>
      <c r="N55" s="24"/>
      <c r="O55" s="24"/>
      <c r="P55" s="24"/>
      <c r="Q55" s="24"/>
      <c r="R55" s="69"/>
      <c r="S55" s="24"/>
      <c r="T55" s="69"/>
      <c r="U55" s="69"/>
      <c r="V55" s="69"/>
      <c r="W55" s="69"/>
      <c r="X55" s="69"/>
      <c r="Y55" s="69"/>
    </row>
    <row r="56" spans="1:25" ht="12" customHeight="1" x14ac:dyDescent="0.2">
      <c r="A56" s="168"/>
      <c r="B56" s="168"/>
      <c r="C56" s="25"/>
      <c r="D56" s="25"/>
      <c r="E56" s="25"/>
      <c r="F56" s="70"/>
      <c r="G56" s="168"/>
      <c r="H56" s="168"/>
      <c r="I56" s="24"/>
      <c r="J56" s="168"/>
      <c r="K56" s="24"/>
      <c r="L56" s="24"/>
      <c r="M56" s="24"/>
      <c r="N56" s="24"/>
      <c r="O56" s="24"/>
      <c r="P56" s="24"/>
      <c r="Q56" s="24"/>
      <c r="R56" s="69"/>
      <c r="S56" s="24"/>
      <c r="T56" s="69"/>
      <c r="U56" s="69"/>
      <c r="V56" s="69"/>
      <c r="W56" s="69"/>
      <c r="X56" s="69"/>
      <c r="Y56" s="69"/>
    </row>
    <row r="57" spans="1:25" ht="12" customHeight="1" x14ac:dyDescent="0.2">
      <c r="A57" s="168"/>
      <c r="B57" s="168"/>
      <c r="C57" s="25"/>
      <c r="D57" s="25"/>
      <c r="E57" s="25"/>
      <c r="F57" s="70"/>
      <c r="G57" s="168"/>
      <c r="H57" s="168"/>
      <c r="I57" s="24"/>
      <c r="J57" s="168"/>
      <c r="K57" s="24"/>
      <c r="L57" s="24"/>
      <c r="M57" s="24"/>
      <c r="N57" s="24"/>
      <c r="O57" s="24"/>
      <c r="P57" s="24"/>
      <c r="Q57" s="24"/>
      <c r="R57" s="69"/>
      <c r="S57" s="24"/>
      <c r="T57" s="69"/>
      <c r="U57" s="69"/>
      <c r="V57" s="69"/>
      <c r="W57" s="69"/>
      <c r="X57" s="69"/>
      <c r="Y57" s="69"/>
    </row>
    <row r="58" spans="1:25" ht="13.5" customHeight="1" x14ac:dyDescent="0.2">
      <c r="A58" s="168"/>
      <c r="B58" s="168"/>
      <c r="C58" s="25"/>
      <c r="D58" s="25"/>
      <c r="E58" s="25"/>
      <c r="F58" s="70"/>
      <c r="G58" s="168"/>
      <c r="H58" s="168"/>
      <c r="I58" s="24"/>
      <c r="J58" s="168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</row>
    <row r="59" spans="1:25" ht="12" customHeight="1" x14ac:dyDescent="0.2">
      <c r="A59" s="168"/>
      <c r="B59" s="168"/>
      <c r="C59" s="25"/>
      <c r="D59" s="25"/>
      <c r="E59" s="25"/>
      <c r="F59" s="70"/>
      <c r="G59" s="168"/>
      <c r="H59" s="168"/>
      <c r="I59" s="24"/>
      <c r="J59" s="168"/>
      <c r="K59" s="24"/>
      <c r="L59" s="24"/>
      <c r="M59" s="24"/>
      <c r="N59" s="24"/>
      <c r="O59" s="24"/>
      <c r="P59" s="24"/>
      <c r="Q59" s="24"/>
      <c r="R59" s="69"/>
      <c r="S59" s="24"/>
      <c r="T59" s="69"/>
      <c r="U59" s="69"/>
      <c r="V59" s="69"/>
      <c r="W59" s="69"/>
      <c r="X59" s="69"/>
      <c r="Y59" s="69"/>
    </row>
    <row r="60" spans="1:25" ht="12" customHeight="1" x14ac:dyDescent="0.2">
      <c r="A60" s="168"/>
      <c r="B60" s="168"/>
      <c r="C60" s="25"/>
      <c r="D60" s="25"/>
      <c r="E60" s="25"/>
      <c r="F60" s="70"/>
      <c r="G60" s="168"/>
      <c r="H60" s="25"/>
      <c r="I60" s="25"/>
      <c r="J60" s="24"/>
      <c r="K60" s="24"/>
      <c r="L60" s="24"/>
      <c r="M60" s="24"/>
      <c r="N60" s="24"/>
      <c r="O60" s="24"/>
      <c r="P60" s="24"/>
      <c r="Q60" s="24"/>
      <c r="R60" s="69"/>
      <c r="S60" s="24"/>
      <c r="T60" s="69"/>
      <c r="U60" s="69"/>
      <c r="V60" s="69"/>
      <c r="W60" s="69"/>
      <c r="X60" s="69"/>
      <c r="Y60" s="69"/>
    </row>
    <row r="61" spans="1:25" ht="12" customHeight="1" x14ac:dyDescent="0.2">
      <c r="A61" s="168"/>
      <c r="B61" s="168"/>
      <c r="C61" s="25"/>
      <c r="D61" s="25"/>
      <c r="E61" s="25"/>
      <c r="F61" s="70"/>
      <c r="G61" s="168"/>
      <c r="H61" s="25"/>
      <c r="I61" s="25"/>
      <c r="J61" s="24"/>
      <c r="K61" s="24"/>
      <c r="L61" s="24"/>
      <c r="M61" s="24"/>
      <c r="N61" s="24"/>
      <c r="O61" s="24"/>
      <c r="P61" s="24"/>
      <c r="Q61" s="24"/>
      <c r="R61" s="69"/>
      <c r="S61" s="24"/>
      <c r="T61" s="69"/>
      <c r="U61" s="69"/>
      <c r="V61" s="69"/>
      <c r="W61" s="69"/>
      <c r="X61" s="69"/>
      <c r="Y61" s="69"/>
    </row>
    <row r="62" spans="1:25" ht="12" customHeight="1" x14ac:dyDescent="0.2">
      <c r="A62" s="168"/>
      <c r="B62" s="168"/>
      <c r="C62" s="25"/>
      <c r="D62" s="25"/>
      <c r="E62" s="25"/>
      <c r="F62" s="70"/>
      <c r="G62" s="168"/>
      <c r="H62" s="25"/>
      <c r="I62" s="25"/>
      <c r="J62" s="24"/>
      <c r="K62" s="24"/>
      <c r="L62" s="24"/>
      <c r="M62" s="24"/>
      <c r="N62" s="24"/>
      <c r="O62" s="24"/>
      <c r="P62" s="24"/>
      <c r="Q62" s="24"/>
      <c r="R62" s="69"/>
      <c r="S62" s="24"/>
      <c r="T62" s="69"/>
      <c r="U62" s="69"/>
      <c r="V62" s="69"/>
      <c r="W62" s="69"/>
      <c r="X62" s="69"/>
      <c r="Y62" s="69"/>
    </row>
    <row r="63" spans="1:25" ht="12" customHeight="1" x14ac:dyDescent="0.2">
      <c r="A63" s="168"/>
      <c r="B63" s="168"/>
      <c r="C63" s="25"/>
      <c r="D63" s="25"/>
      <c r="E63" s="25"/>
      <c r="F63" s="70"/>
      <c r="G63" s="168"/>
      <c r="H63" s="25"/>
      <c r="I63" s="25"/>
      <c r="J63" s="24"/>
      <c r="K63" s="24"/>
      <c r="L63" s="24"/>
      <c r="M63" s="24"/>
      <c r="N63" s="24"/>
      <c r="O63" s="24"/>
      <c r="P63" s="24"/>
      <c r="Q63" s="24"/>
      <c r="R63" s="69"/>
      <c r="S63" s="24"/>
      <c r="T63" s="69"/>
      <c r="U63" s="69"/>
      <c r="V63" s="69"/>
      <c r="W63" s="69"/>
      <c r="X63" s="69"/>
      <c r="Y63" s="69"/>
    </row>
    <row r="64" spans="1:25" ht="12" customHeight="1" x14ac:dyDescent="0.2">
      <c r="A64" s="168"/>
      <c r="B64" s="168"/>
      <c r="C64" s="25"/>
      <c r="D64" s="25"/>
      <c r="E64" s="25"/>
      <c r="F64" s="70"/>
      <c r="G64" s="168"/>
      <c r="H64" s="25"/>
      <c r="I64" s="25"/>
      <c r="J64" s="24"/>
      <c r="K64" s="24"/>
      <c r="L64" s="24"/>
      <c r="M64" s="24"/>
      <c r="N64" s="24"/>
      <c r="O64" s="24"/>
      <c r="P64" s="24"/>
      <c r="Q64" s="24"/>
      <c r="R64" s="69"/>
      <c r="S64" s="24"/>
      <c r="T64" s="69"/>
      <c r="U64" s="69"/>
      <c r="V64" s="69"/>
      <c r="W64" s="69"/>
      <c r="X64" s="69"/>
      <c r="Y64" s="69"/>
    </row>
    <row r="65" spans="1:25" ht="12" customHeight="1" x14ac:dyDescent="0.2">
      <c r="A65" s="168"/>
      <c r="B65" s="168"/>
      <c r="C65" s="25"/>
      <c r="D65" s="25"/>
      <c r="E65" s="25"/>
      <c r="F65" s="70"/>
      <c r="G65" s="168"/>
      <c r="H65" s="25"/>
      <c r="I65" s="25"/>
      <c r="J65" s="24"/>
      <c r="K65" s="24"/>
      <c r="L65" s="24"/>
      <c r="M65" s="24"/>
      <c r="N65" s="24"/>
      <c r="O65" s="24"/>
      <c r="P65" s="24"/>
      <c r="Q65" s="24"/>
      <c r="R65" s="69"/>
      <c r="S65" s="24"/>
      <c r="T65" s="69"/>
      <c r="U65" s="69"/>
      <c r="V65" s="69"/>
      <c r="W65" s="69"/>
      <c r="X65" s="69"/>
      <c r="Y65" s="69"/>
    </row>
    <row r="66" spans="1:25" ht="12" customHeight="1" x14ac:dyDescent="0.2">
      <c r="A66" s="168"/>
      <c r="B66" s="168"/>
      <c r="C66" s="25"/>
      <c r="D66" s="25"/>
      <c r="E66" s="25"/>
      <c r="F66" s="70"/>
      <c r="G66" s="168"/>
      <c r="H66" s="25"/>
      <c r="I66" s="25"/>
      <c r="J66" s="24"/>
      <c r="K66" s="24"/>
      <c r="L66" s="24"/>
      <c r="M66" s="24"/>
      <c r="N66" s="24"/>
      <c r="O66" s="24"/>
      <c r="P66" s="24"/>
      <c r="Q66" s="24"/>
      <c r="R66" s="69"/>
      <c r="S66" s="24"/>
      <c r="T66" s="69"/>
      <c r="U66" s="69"/>
      <c r="V66" s="69"/>
      <c r="W66" s="69"/>
      <c r="X66" s="69"/>
      <c r="Y66" s="69"/>
    </row>
    <row r="67" spans="1:25" ht="12" customHeight="1" x14ac:dyDescent="0.2">
      <c r="A67" s="168"/>
      <c r="B67" s="168"/>
      <c r="C67" s="25"/>
      <c r="D67" s="25"/>
      <c r="E67" s="25"/>
      <c r="F67" s="70"/>
      <c r="G67" s="168"/>
      <c r="H67" s="25"/>
      <c r="I67" s="25"/>
      <c r="J67" s="24"/>
      <c r="K67" s="24"/>
      <c r="L67" s="24"/>
      <c r="M67" s="24"/>
      <c r="N67" s="24"/>
      <c r="O67" s="24"/>
      <c r="P67" s="24"/>
      <c r="Q67" s="24"/>
      <c r="R67" s="69"/>
      <c r="S67" s="24"/>
      <c r="T67" s="69"/>
      <c r="U67" s="69"/>
      <c r="V67" s="69"/>
      <c r="W67" s="69"/>
      <c r="X67" s="69"/>
      <c r="Y67" s="69"/>
    </row>
    <row r="68" spans="1:25" ht="12" customHeight="1" x14ac:dyDescent="0.2">
      <c r="A68" s="168"/>
      <c r="B68" s="168"/>
      <c r="C68" s="25"/>
      <c r="D68" s="25"/>
      <c r="E68" s="25"/>
      <c r="F68" s="70"/>
      <c r="G68" s="168"/>
      <c r="H68" s="25"/>
      <c r="I68" s="25"/>
      <c r="J68" s="24"/>
      <c r="K68" s="24"/>
      <c r="L68" s="24"/>
      <c r="M68" s="24"/>
      <c r="N68" s="24"/>
      <c r="O68" s="24"/>
      <c r="P68" s="24"/>
      <c r="Q68" s="24"/>
      <c r="R68" s="69"/>
      <c r="S68" s="24"/>
      <c r="T68" s="69"/>
      <c r="U68" s="69"/>
      <c r="V68" s="69"/>
      <c r="W68" s="69"/>
      <c r="X68" s="69"/>
      <c r="Y68" s="69"/>
    </row>
    <row r="69" spans="1:25" ht="12" customHeight="1" x14ac:dyDescent="0.2">
      <c r="A69" s="168"/>
      <c r="B69" s="168"/>
      <c r="C69" s="25"/>
      <c r="D69" s="25"/>
      <c r="E69" s="25"/>
      <c r="F69" s="70"/>
      <c r="G69" s="168"/>
      <c r="H69" s="25"/>
      <c r="I69" s="25"/>
      <c r="J69" s="24"/>
      <c r="K69" s="24"/>
      <c r="L69" s="24"/>
      <c r="M69" s="24"/>
      <c r="N69" s="24"/>
      <c r="O69" s="24"/>
      <c r="P69" s="24"/>
      <c r="Q69" s="24"/>
      <c r="R69" s="69"/>
      <c r="S69" s="24"/>
      <c r="T69" s="69"/>
      <c r="U69" s="69"/>
      <c r="V69" s="69"/>
      <c r="W69" s="69"/>
      <c r="X69" s="69"/>
      <c r="Y69" s="69"/>
    </row>
    <row r="70" spans="1:25" ht="12" customHeight="1" x14ac:dyDescent="0.2">
      <c r="A70" s="168"/>
      <c r="B70" s="168"/>
      <c r="C70" s="25"/>
      <c r="D70" s="25"/>
      <c r="E70" s="25"/>
      <c r="F70" s="70"/>
      <c r="G70" s="168"/>
      <c r="H70" s="25"/>
      <c r="I70" s="25"/>
      <c r="J70" s="24"/>
      <c r="K70" s="24"/>
      <c r="L70" s="24"/>
      <c r="M70" s="24"/>
      <c r="N70" s="24"/>
      <c r="O70" s="24"/>
      <c r="P70" s="24"/>
      <c r="Q70" s="24"/>
      <c r="R70" s="69"/>
      <c r="S70" s="24"/>
      <c r="T70" s="69"/>
      <c r="U70" s="69"/>
      <c r="V70" s="69"/>
      <c r="W70" s="69"/>
      <c r="X70" s="69"/>
      <c r="Y70" s="69"/>
    </row>
    <row r="71" spans="1:25" ht="12" customHeight="1" x14ac:dyDescent="0.2">
      <c r="A71" s="168"/>
      <c r="B71" s="168"/>
      <c r="C71" s="25"/>
      <c r="D71" s="25"/>
      <c r="E71" s="25"/>
      <c r="F71" s="70"/>
      <c r="G71" s="168"/>
      <c r="H71" s="25"/>
      <c r="I71" s="25"/>
      <c r="J71" s="24"/>
      <c r="K71" s="24"/>
      <c r="L71" s="24"/>
      <c r="M71" s="24"/>
      <c r="N71" s="24"/>
      <c r="O71" s="24"/>
      <c r="P71" s="24"/>
      <c r="Q71" s="24"/>
      <c r="R71" s="69"/>
      <c r="S71" s="24"/>
      <c r="T71" s="69"/>
      <c r="U71" s="69"/>
      <c r="V71" s="69"/>
      <c r="W71" s="69"/>
      <c r="X71" s="69"/>
      <c r="Y71" s="69"/>
    </row>
    <row r="72" spans="1:25" ht="12" customHeight="1" x14ac:dyDescent="0.2">
      <c r="A72" s="168"/>
      <c r="B72" s="168"/>
      <c r="C72" s="25"/>
      <c r="D72" s="25"/>
      <c r="E72" s="25"/>
      <c r="F72" s="70"/>
      <c r="G72" s="168"/>
      <c r="H72" s="25"/>
      <c r="I72" s="25"/>
      <c r="J72" s="24"/>
      <c r="K72" s="24"/>
      <c r="L72" s="24"/>
      <c r="M72" s="24"/>
      <c r="N72" s="24"/>
      <c r="O72" s="24"/>
      <c r="P72" s="24"/>
      <c r="Q72" s="24"/>
      <c r="R72" s="69"/>
      <c r="S72" s="24"/>
      <c r="T72" s="69"/>
      <c r="U72" s="69"/>
      <c r="V72" s="69"/>
      <c r="W72" s="69"/>
      <c r="X72" s="69"/>
      <c r="Y72" s="69"/>
    </row>
    <row r="73" spans="1:25" ht="12" customHeight="1" x14ac:dyDescent="0.2">
      <c r="A73" s="168"/>
      <c r="B73" s="168"/>
      <c r="C73" s="25"/>
      <c r="D73" s="25"/>
      <c r="E73" s="25"/>
      <c r="F73" s="70"/>
      <c r="G73" s="168"/>
      <c r="H73" s="25"/>
      <c r="I73" s="25"/>
      <c r="J73" s="24"/>
      <c r="K73" s="24"/>
      <c r="L73" s="24"/>
      <c r="M73" s="24"/>
      <c r="N73" s="24"/>
      <c r="O73" s="24"/>
      <c r="P73" s="24"/>
      <c r="Q73" s="24"/>
      <c r="R73" s="69"/>
      <c r="S73" s="24"/>
      <c r="T73" s="69"/>
      <c r="U73" s="69"/>
      <c r="V73" s="69"/>
      <c r="W73" s="69"/>
      <c r="X73" s="69"/>
      <c r="Y73" s="69"/>
    </row>
    <row r="74" spans="1:25" ht="12" customHeight="1" x14ac:dyDescent="0.2">
      <c r="A74" s="168"/>
      <c r="B74" s="168"/>
      <c r="C74" s="25"/>
      <c r="D74" s="25"/>
      <c r="E74" s="25"/>
      <c r="F74" s="70"/>
      <c r="G74" s="168"/>
      <c r="H74" s="25"/>
      <c r="I74" s="25"/>
      <c r="J74" s="24"/>
      <c r="K74" s="24"/>
      <c r="L74" s="24"/>
      <c r="M74" s="24"/>
      <c r="N74" s="24"/>
      <c r="O74" s="24"/>
      <c r="P74" s="24"/>
      <c r="Q74" s="24"/>
      <c r="R74" s="69"/>
      <c r="S74" s="24"/>
      <c r="T74" s="69"/>
      <c r="U74" s="69"/>
      <c r="V74" s="69"/>
      <c r="W74" s="69"/>
      <c r="X74" s="69"/>
      <c r="Y74" s="69"/>
    </row>
    <row r="75" spans="1:25" ht="12" customHeight="1" x14ac:dyDescent="0.2">
      <c r="A75" s="168"/>
      <c r="B75" s="168"/>
      <c r="C75" s="25"/>
      <c r="D75" s="25"/>
      <c r="E75" s="25"/>
      <c r="F75" s="70"/>
      <c r="G75" s="168"/>
      <c r="H75" s="25"/>
      <c r="I75" s="25"/>
      <c r="J75" s="24"/>
      <c r="K75" s="24"/>
      <c r="L75" s="24"/>
      <c r="M75" s="24"/>
      <c r="N75" s="24"/>
      <c r="O75" s="24"/>
      <c r="P75" s="24"/>
      <c r="Q75" s="24"/>
      <c r="R75" s="69"/>
      <c r="S75" s="24"/>
      <c r="T75" s="69"/>
      <c r="U75" s="69"/>
      <c r="V75" s="69"/>
      <c r="W75" s="69"/>
      <c r="X75" s="69"/>
      <c r="Y75" s="69"/>
    </row>
    <row r="76" spans="1:25" ht="13.5" customHeight="1" x14ac:dyDescent="0.2">
      <c r="A76" s="168"/>
      <c r="B76" s="24"/>
      <c r="C76" s="27"/>
      <c r="D76" s="27"/>
      <c r="E76" s="25"/>
      <c r="F76" s="24"/>
      <c r="G76" s="24"/>
      <c r="H76" s="27"/>
      <c r="I76" s="27"/>
      <c r="J76" s="24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</row>
    <row r="77" spans="1:25" ht="12" customHeight="1" x14ac:dyDescent="0.2">
      <c r="A77" s="168"/>
      <c r="B77" s="168"/>
      <c r="C77" s="25"/>
      <c r="D77" s="25"/>
      <c r="E77" s="25"/>
      <c r="F77" s="70"/>
      <c r="G77" s="168"/>
      <c r="H77" s="25"/>
      <c r="I77" s="25"/>
      <c r="J77" s="24"/>
      <c r="K77" s="24"/>
      <c r="L77" s="24"/>
      <c r="M77" s="24"/>
      <c r="N77" s="24"/>
      <c r="O77" s="24"/>
      <c r="P77" s="24"/>
      <c r="Q77" s="24"/>
      <c r="R77" s="69"/>
      <c r="S77" s="24"/>
      <c r="T77" s="69"/>
      <c r="U77" s="69"/>
      <c r="V77" s="69"/>
      <c r="W77" s="69"/>
      <c r="X77" s="69"/>
      <c r="Y77" s="69"/>
    </row>
    <row r="78" spans="1:25" ht="12" customHeight="1" x14ac:dyDescent="0.2">
      <c r="A78" s="168"/>
      <c r="B78" s="168"/>
      <c r="C78" s="25"/>
      <c r="D78" s="25"/>
      <c r="E78" s="25"/>
      <c r="F78" s="70"/>
      <c r="G78" s="168"/>
      <c r="H78" s="25"/>
      <c r="I78" s="25"/>
      <c r="J78" s="24"/>
      <c r="K78" s="24"/>
      <c r="L78" s="24"/>
      <c r="M78" s="24"/>
      <c r="N78" s="24"/>
      <c r="O78" s="24"/>
      <c r="P78" s="24"/>
      <c r="Q78" s="24"/>
      <c r="R78" s="69"/>
      <c r="S78" s="24"/>
      <c r="T78" s="69"/>
      <c r="U78" s="69"/>
      <c r="V78" s="69"/>
      <c r="W78" s="69"/>
      <c r="X78" s="69"/>
      <c r="Y78" s="69"/>
    </row>
    <row r="79" spans="1:25" x14ac:dyDescent="0.2">
      <c r="A79" s="168"/>
      <c r="B79" s="181"/>
      <c r="C79" s="181"/>
      <c r="D79" s="181"/>
      <c r="E79" s="181"/>
      <c r="F79" s="24"/>
      <c r="G79" s="24"/>
      <c r="H79" s="24"/>
      <c r="I79" s="24"/>
      <c r="J79" s="24"/>
      <c r="K79" s="24"/>
      <c r="L79" s="24"/>
      <c r="M79" s="24"/>
      <c r="N79" s="24"/>
      <c r="O79" s="24"/>
      <c r="P79" s="24"/>
      <c r="Q79" s="24"/>
      <c r="R79" s="24"/>
      <c r="S79" s="24"/>
      <c r="T79" s="24"/>
      <c r="U79" s="24"/>
      <c r="V79" s="24"/>
      <c r="W79" s="24"/>
      <c r="X79" s="24"/>
      <c r="Y79" s="24"/>
    </row>
    <row r="80" spans="1:25" ht="9" customHeight="1" x14ac:dyDescent="0.2">
      <c r="A80" s="168"/>
      <c r="B80" s="168"/>
      <c r="C80" s="168"/>
      <c r="D80" s="25"/>
      <c r="E80" s="168"/>
      <c r="F80" s="70"/>
      <c r="G80" s="168"/>
      <c r="H80" s="168"/>
      <c r="I80" s="168"/>
      <c r="J80" s="70"/>
      <c r="K80" s="24"/>
      <c r="L80" s="24"/>
      <c r="M80" s="24"/>
      <c r="N80" s="24"/>
      <c r="O80" s="24"/>
      <c r="P80" s="6"/>
      <c r="Q80" s="6"/>
      <c r="R80" s="170"/>
      <c r="S80" s="170"/>
      <c r="T80" s="69"/>
      <c r="U80" s="69"/>
      <c r="V80" s="69"/>
      <c r="W80" s="69"/>
      <c r="X80" s="69"/>
      <c r="Y80" s="69"/>
    </row>
    <row r="81" spans="1:25" ht="18.75" customHeight="1" x14ac:dyDescent="0.2">
      <c r="A81" s="168"/>
      <c r="B81" s="168"/>
      <c r="C81" s="168"/>
      <c r="D81" s="25"/>
      <c r="E81" s="168"/>
      <c r="F81" s="70"/>
      <c r="G81" s="168"/>
      <c r="H81" s="168"/>
      <c r="I81" s="194"/>
      <c r="J81" s="194"/>
      <c r="K81" s="24"/>
      <c r="L81" s="24"/>
      <c r="M81" s="24"/>
      <c r="N81" s="24"/>
      <c r="O81" s="24"/>
      <c r="R81" s="194"/>
      <c r="S81" s="194"/>
      <c r="T81" s="69"/>
      <c r="U81" s="69"/>
      <c r="V81" s="69"/>
      <c r="W81" s="69"/>
      <c r="X81" s="69"/>
      <c r="Y81" s="69"/>
    </row>
    <row r="82" spans="1:25" ht="12.75" customHeight="1" x14ac:dyDescent="0.2">
      <c r="A82" s="168"/>
      <c r="B82" s="168"/>
      <c r="C82" s="25"/>
      <c r="D82" s="25"/>
      <c r="E82" s="168"/>
      <c r="F82" s="70"/>
      <c r="G82" s="168"/>
      <c r="H82" s="168"/>
      <c r="I82" s="194"/>
      <c r="J82" s="194"/>
      <c r="K82" s="24"/>
      <c r="L82" s="24"/>
      <c r="M82" s="24"/>
      <c r="N82" s="24"/>
      <c r="O82" s="24"/>
      <c r="R82" s="194"/>
      <c r="S82" s="194"/>
      <c r="T82" s="69"/>
      <c r="U82" s="69"/>
      <c r="V82" s="69"/>
      <c r="W82" s="69"/>
      <c r="X82" s="69"/>
      <c r="Y82" s="69"/>
    </row>
    <row r="83" spans="1:25" ht="14.25" x14ac:dyDescent="0.2">
      <c r="A83" s="168"/>
      <c r="B83" s="168"/>
      <c r="C83" s="25"/>
      <c r="D83" s="25"/>
      <c r="E83" s="168"/>
      <c r="F83" s="70"/>
      <c r="G83" s="168"/>
      <c r="H83" s="168"/>
      <c r="K83" s="24"/>
      <c r="L83" s="11"/>
      <c r="M83" s="11"/>
      <c r="N83" s="11"/>
      <c r="O83" s="31"/>
      <c r="T83" s="69"/>
      <c r="U83" s="69"/>
      <c r="V83" s="69"/>
      <c r="W83" s="69"/>
      <c r="X83" s="69"/>
      <c r="Y83" s="69"/>
    </row>
    <row r="84" spans="1:25" x14ac:dyDescent="0.2">
      <c r="A84" s="168"/>
      <c r="B84" s="168"/>
      <c r="C84" s="25"/>
      <c r="D84" s="25"/>
      <c r="E84" s="168"/>
      <c r="F84" s="70"/>
      <c r="G84" s="70"/>
      <c r="H84" s="168"/>
      <c r="I84" s="170"/>
      <c r="J84" s="77"/>
      <c r="K84" s="24"/>
      <c r="L84" s="24"/>
      <c r="M84" s="24"/>
      <c r="N84" s="24"/>
      <c r="O84" s="24"/>
      <c r="R84" s="169"/>
      <c r="S84" s="69"/>
      <c r="T84" s="69"/>
      <c r="U84" s="69"/>
      <c r="V84" s="69"/>
      <c r="W84" s="69"/>
      <c r="X84" s="69"/>
      <c r="Y84" s="69"/>
    </row>
    <row r="85" spans="1:25" x14ac:dyDescent="0.2">
      <c r="A85" s="108"/>
      <c r="B85" s="108"/>
      <c r="C85" s="108"/>
      <c r="D85" s="108"/>
      <c r="E85" s="108"/>
      <c r="F85" s="108"/>
      <c r="G85" s="108"/>
      <c r="H85" s="108"/>
      <c r="I85" s="195"/>
      <c r="J85" s="195"/>
      <c r="K85" s="108"/>
      <c r="L85" s="108"/>
      <c r="M85" s="108"/>
      <c r="N85" s="108"/>
      <c r="O85" s="108"/>
      <c r="R85" s="195"/>
      <c r="S85" s="195"/>
      <c r="T85" s="69"/>
      <c r="U85" s="69"/>
      <c r="V85" s="69"/>
      <c r="W85" s="69"/>
      <c r="X85" s="69"/>
      <c r="Y85" s="69"/>
    </row>
    <row r="86" spans="1:25" x14ac:dyDescent="0.2">
      <c r="A86" s="108"/>
      <c r="B86" s="108"/>
      <c r="C86" s="108"/>
      <c r="D86" s="108"/>
      <c r="E86" s="108"/>
      <c r="F86" s="108"/>
      <c r="G86" s="108"/>
      <c r="H86" s="108"/>
      <c r="I86" s="193"/>
      <c r="J86" s="193"/>
      <c r="K86" s="72"/>
      <c r="L86" s="72"/>
      <c r="M86" s="72"/>
      <c r="N86" s="72"/>
      <c r="O86" s="72"/>
      <c r="R86" s="194"/>
      <c r="S86" s="194"/>
      <c r="T86" s="6"/>
      <c r="U86" s="6"/>
      <c r="V86" s="6"/>
      <c r="W86" s="6"/>
      <c r="X86" s="6"/>
      <c r="Y86" s="6"/>
    </row>
    <row r="87" spans="1:25" x14ac:dyDescent="0.2">
      <c r="A87" s="108"/>
      <c r="B87" s="108"/>
      <c r="C87" s="73"/>
      <c r="D87" s="73"/>
      <c r="E87" s="108"/>
      <c r="F87" s="108"/>
      <c r="G87" s="73"/>
      <c r="H87" s="108"/>
      <c r="K87" s="72"/>
      <c r="L87" s="24"/>
      <c r="M87" s="24"/>
      <c r="N87" s="24"/>
      <c r="O87" s="24"/>
      <c r="R87" s="72"/>
      <c r="S87" s="72"/>
      <c r="T87" s="6"/>
      <c r="U87" s="6"/>
      <c r="V87" s="6"/>
      <c r="W87" s="6"/>
      <c r="X87" s="6"/>
      <c r="Y87" s="6"/>
    </row>
    <row r="88" spans="1:25" x14ac:dyDescent="0.2">
      <c r="A88" s="108"/>
      <c r="B88" s="108"/>
      <c r="C88" s="73"/>
      <c r="D88" s="73"/>
      <c r="E88" s="108"/>
      <c r="F88" s="108"/>
      <c r="G88" s="73"/>
      <c r="H88" s="108"/>
      <c r="I88" s="108"/>
      <c r="J88" s="78"/>
      <c r="K88" s="72"/>
      <c r="L88" s="24"/>
      <c r="M88" s="24"/>
      <c r="N88" s="24"/>
      <c r="O88" s="24"/>
      <c r="P88" s="24"/>
      <c r="Q88" s="24"/>
      <c r="R88" s="72"/>
      <c r="S88" s="72"/>
      <c r="T88" s="6"/>
      <c r="U88" s="6"/>
      <c r="V88" s="6"/>
      <c r="W88" s="6"/>
      <c r="X88" s="6"/>
      <c r="Y88" s="6"/>
    </row>
    <row r="133" ht="18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65" ht="18" customHeight="1" x14ac:dyDescent="0.2"/>
  </sheetData>
  <mergeCells count="42">
    <mergeCell ref="A1:Y1"/>
    <mergeCell ref="A2:X2"/>
    <mergeCell ref="A3:X3"/>
    <mergeCell ref="A4:A7"/>
    <mergeCell ref="B4:E5"/>
    <mergeCell ref="F4:J7"/>
    <mergeCell ref="K4:K5"/>
    <mergeCell ref="X4:X7"/>
    <mergeCell ref="Y4:Y7"/>
    <mergeCell ref="B20:E20"/>
    <mergeCell ref="K23:L23"/>
    <mergeCell ref="P6:P7"/>
    <mergeCell ref="Q6:Q7"/>
    <mergeCell ref="R6:R7"/>
    <mergeCell ref="B6:E7"/>
    <mergeCell ref="K6:K7"/>
    <mergeCell ref="L6:L7"/>
    <mergeCell ref="M6:M7"/>
    <mergeCell ref="N6:N7"/>
    <mergeCell ref="O6:O7"/>
    <mergeCell ref="G33:H33"/>
    <mergeCell ref="V6:V7"/>
    <mergeCell ref="W6:W7"/>
    <mergeCell ref="F14:J14"/>
    <mergeCell ref="F15:J15"/>
    <mergeCell ref="S6:S7"/>
    <mergeCell ref="T6:T7"/>
    <mergeCell ref="U6:U7"/>
    <mergeCell ref="K24:L24"/>
    <mergeCell ref="K28:L28"/>
    <mergeCell ref="K29:L29"/>
    <mergeCell ref="U29:W29"/>
    <mergeCell ref="G32:H32"/>
    <mergeCell ref="I86:J86"/>
    <mergeCell ref="R86:S86"/>
    <mergeCell ref="B79:E79"/>
    <mergeCell ref="I81:J81"/>
    <mergeCell ref="R81:S81"/>
    <mergeCell ref="I82:J82"/>
    <mergeCell ref="R82:S82"/>
    <mergeCell ref="I85:J85"/>
    <mergeCell ref="R85:S85"/>
  </mergeCells>
  <pageMargins left="0.19685039370078741" right="0.19685039370078741" top="0.51181102362204722" bottom="0.78740157480314965" header="0.51181102362204722" footer="0.51181102362204722"/>
  <pageSetup paperSize="5" scale="63" orientation="landscape" horizontalDpi="4294967293" verticalDpi="4294967293" r:id="rId1"/>
  <headerFooter alignWithMargins="0"/>
  <rowBreaks count="1" manualBreakCount="1">
    <brk id="2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print 2&amp;6</vt:lpstr>
      <vt:lpstr>JAN</vt:lpstr>
      <vt:lpstr>FEB</vt:lpstr>
      <vt:lpstr>2017</vt:lpstr>
      <vt:lpstr>FEB!Print_Titles</vt:lpstr>
      <vt:lpstr>JAN!Print_Titles</vt:lpstr>
    </vt:vector>
  </TitlesOfParts>
  <Company>Jln. AR. Hakim No. 60  TEGAL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Tomo's  Komputer</dc:creator>
  <cp:lastModifiedBy>ASUS</cp:lastModifiedBy>
  <cp:lastPrinted>2018-01-08T02:22:55Z</cp:lastPrinted>
  <dcterms:created xsi:type="dcterms:W3CDTF">2004-07-21T00:37:20Z</dcterms:created>
  <dcterms:modified xsi:type="dcterms:W3CDTF">2023-10-04T04:13:54Z</dcterms:modified>
</cp:coreProperties>
</file>