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4" activeTab="4"/>
  </bookViews>
  <sheets>
    <sheet name="Larangan" sheetId="1" state="hidden" r:id="rId1"/>
    <sheet name="Suradadi" sheetId="2" state="hidden" r:id="rId2"/>
    <sheet name="Larangan per AT" sheetId="3" state="hidden" r:id="rId3"/>
    <sheet name="Suradadi per AT" sheetId="4" state="hidden" r:id="rId4"/>
    <sheet name="TPI" sheetId="5" r:id="rId5"/>
    <sheet name="Sheet1" sheetId="6" state="hidden" r:id="rId6"/>
    <sheet name="Sheet5" sheetId="7" state="hidden" r:id="rId7"/>
  </sheets>
  <definedNames>
    <definedName name="_xlfn.IFERROR" hidden="1">#NAME?</definedName>
    <definedName name="_xlnm.Print_Area" localSheetId="3">'Suradadi per AT'!$A$1:$T$122</definedName>
    <definedName name="_xlnm.Print_Area" localSheetId="4">'TPI'!$A$1:$F$21</definedName>
  </definedNames>
  <calcPr fullCalcOnLoad="1"/>
</workbook>
</file>

<file path=xl/comments2.xml><?xml version="1.0" encoding="utf-8"?>
<comments xmlns="http://schemas.openxmlformats.org/spreadsheetml/2006/main">
  <authors>
    <author>andri</author>
  </authors>
  <commentList>
    <comment ref="A58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masuk alat tangkap payang
</t>
        </r>
      </text>
    </comment>
  </commentList>
</comments>
</file>

<file path=xl/comments3.xml><?xml version="1.0" encoding="utf-8"?>
<comments xmlns="http://schemas.openxmlformats.org/spreadsheetml/2006/main">
  <authors>
    <author>sony</author>
    <author>andri</author>
  </authors>
  <commentList>
    <comment ref="M41" authorId="0">
      <text>
        <r>
          <rPr>
            <b/>
            <sz val="9"/>
            <rFont val="Tahoma"/>
            <family val="2"/>
          </rPr>
          <t xml:space="preserve">
masuk Tembang</t>
        </r>
        <r>
          <rPr>
            <sz val="9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9"/>
            <rFont val="Tahoma"/>
            <family val="2"/>
          </rPr>
          <t xml:space="preserve">
masuk Tembang</t>
        </r>
        <r>
          <rPr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rFont val="Tahoma"/>
            <family val="2"/>
          </rPr>
          <t>masuk tembang</t>
        </r>
      </text>
    </comment>
    <comment ref="O4" authorId="0">
      <text>
        <r>
          <rPr>
            <b/>
            <sz val="9"/>
            <rFont val="Tahoma"/>
            <family val="2"/>
          </rPr>
          <t>masuk tembang</t>
        </r>
        <r>
          <rPr>
            <sz val="9"/>
            <rFont val="Tahoma"/>
            <family val="2"/>
          </rPr>
          <t xml:space="preserve">
</t>
        </r>
      </text>
    </comment>
    <comment ref="Q25" authorId="1">
      <text>
        <r>
          <rPr>
            <sz val="9"/>
            <rFont val="Tahoma"/>
            <family val="2"/>
          </rPr>
          <t>golok2</t>
        </r>
      </text>
    </comment>
    <comment ref="G62" authorId="1">
      <text>
        <r>
          <rPr>
            <b/>
            <sz val="9"/>
            <rFont val="Tahoma"/>
            <family val="2"/>
          </rPr>
          <t xml:space="preserve">semadar
</t>
        </r>
        <r>
          <rPr>
            <sz val="9"/>
            <rFont val="Tahoma"/>
            <family val="2"/>
          </rPr>
          <t xml:space="preserve">
</t>
        </r>
      </text>
    </comment>
    <comment ref="K23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golok2
</t>
        </r>
      </text>
    </comment>
    <comment ref="Q23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barakuda</t>
        </r>
      </text>
    </comment>
    <comment ref="G60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golok2</t>
        </r>
      </text>
    </comment>
    <comment ref="K24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golok2</t>
        </r>
      </text>
    </comment>
    <comment ref="K26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golok2</t>
        </r>
      </text>
    </comment>
    <comment ref="E63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bawal</t>
        </r>
      </text>
    </comment>
    <comment ref="C63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tongkol</t>
        </r>
      </text>
    </comment>
    <comment ref="G63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golok2</t>
        </r>
      </text>
    </comment>
    <comment ref="G64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GOLOK2</t>
        </r>
      </text>
    </comment>
    <comment ref="K31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semadar</t>
        </r>
      </text>
    </comment>
    <comment ref="G69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semadar</t>
        </r>
      </text>
    </comment>
    <comment ref="K69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kakap</t>
        </r>
      </text>
    </comment>
    <comment ref="Q69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bentong</t>
        </r>
      </text>
    </comment>
    <comment ref="D69" authorId="1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talang-talang</t>
        </r>
      </text>
    </comment>
  </commentList>
</comments>
</file>

<file path=xl/comments4.xml><?xml version="1.0" encoding="utf-8"?>
<comments xmlns="http://schemas.openxmlformats.org/spreadsheetml/2006/main">
  <authors>
    <author>andri</author>
  </authors>
  <commentList>
    <comment ref="A38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bundes masuk alat tangkap Payang
</t>
        </r>
      </text>
    </comment>
    <comment ref="O4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masuk tembang</t>
        </r>
      </text>
    </comment>
    <comment ref="O62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Rajungan</t>
        </r>
      </text>
    </comment>
    <comment ref="A75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bundes masuk alat tangkap Payang
</t>
        </r>
      </text>
    </comment>
    <comment ref="O99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Rajungan</t>
        </r>
      </text>
    </comment>
    <comment ref="O67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rajungan</t>
        </r>
      </text>
    </comment>
    <comment ref="O68" authorId="0">
      <text>
        <r>
          <rPr>
            <b/>
            <sz val="9"/>
            <rFont val="Tahoma"/>
            <family val="2"/>
          </rPr>
          <t>andri:</t>
        </r>
        <r>
          <rPr>
            <sz val="9"/>
            <rFont val="Tahoma"/>
            <family val="2"/>
          </rPr>
          <t xml:space="preserve">
rajungan</t>
        </r>
      </text>
    </comment>
  </commentList>
</comments>
</file>

<file path=xl/sharedStrings.xml><?xml version="1.0" encoding="utf-8"?>
<sst xmlns="http://schemas.openxmlformats.org/spreadsheetml/2006/main" count="1012" uniqueCount="112">
  <si>
    <t>No</t>
  </si>
  <si>
    <t>JUMLAH</t>
  </si>
  <si>
    <t>Kg</t>
  </si>
  <si>
    <t>Rp</t>
  </si>
  <si>
    <t>BULAN</t>
  </si>
  <si>
    <t>TPI.LARANGAN</t>
  </si>
  <si>
    <t xml:space="preserve">TPI.SURADADI </t>
  </si>
  <si>
    <t>Nilai(Rp)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</si>
  <si>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</si>
  <si>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</si>
  <si>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</si>
  <si>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</si>
  <si>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</si>
  <si>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</si>
  <si>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</si>
  <si>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</si>
  <si>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</si>
  <si>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</si>
  <si>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</si>
  <si>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</si>
  <si>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Tanjan</t>
  </si>
  <si>
    <t>Peperek</t>
  </si>
  <si>
    <t>Kembung</t>
  </si>
  <si>
    <t>Tembang</t>
  </si>
  <si>
    <t>Rebon</t>
  </si>
  <si>
    <t>Ninis</t>
  </si>
  <si>
    <t>Bilis</t>
  </si>
  <si>
    <t>Jumlah</t>
  </si>
  <si>
    <t>NO</t>
  </si>
  <si>
    <t>Teri  Nasi</t>
  </si>
  <si>
    <t>Teri  Jawa</t>
  </si>
  <si>
    <t>Cumi-cumi</t>
  </si>
  <si>
    <t>Lainnya</t>
  </si>
  <si>
    <t>Payang</t>
  </si>
  <si>
    <r>
      <t xml:space="preserve">PRODUKSI :  ALAT TANGKAP </t>
    </r>
    <r>
      <rPr>
        <b/>
        <i/>
        <sz val="10"/>
        <rFont val="Arial"/>
        <family val="2"/>
      </rPr>
      <t xml:space="preserve">PAYANG  </t>
    </r>
  </si>
  <si>
    <t>TPI. LARANGAN  TAHUN :  2016</t>
  </si>
  <si>
    <t>Tabel : 1</t>
  </si>
  <si>
    <t>Kembung/Tembang</t>
  </si>
  <si>
    <t>Tengiri+Bawal</t>
  </si>
  <si>
    <t>Tabel : 2</t>
  </si>
  <si>
    <t>Layur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</si>
  <si>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</si>
  <si>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</t>
  </si>
  <si>
    <r>
      <t xml:space="preserve">PRODUKSI :  ALAT TANGKAP </t>
    </r>
    <r>
      <rPr>
        <b/>
        <i/>
        <sz val="10"/>
        <rFont val="Arial"/>
        <family val="2"/>
      </rPr>
      <t xml:space="preserve">PURING ( Purse Seine Waring )  </t>
    </r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</si>
  <si>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</si>
  <si>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Tigawaja</t>
  </si>
  <si>
    <t>Bilis/Julung2</t>
  </si>
  <si>
    <t>J u m l a h</t>
  </si>
  <si>
    <t xml:space="preserve"> </t>
  </si>
  <si>
    <t>TPI. SURADADI  TAHUN :  2016</t>
  </si>
  <si>
    <t>Tengiri/Bawal</t>
  </si>
  <si>
    <t>Ikan Lainnya</t>
  </si>
  <si>
    <r>
      <t xml:space="preserve">PRODUKSI :  ALAT TANGKAP </t>
    </r>
    <r>
      <rPr>
        <b/>
        <i/>
        <sz val="10"/>
        <rFont val="Arial"/>
        <family val="2"/>
      </rPr>
      <t xml:space="preserve">BUNDES  </t>
    </r>
  </si>
  <si>
    <t>Udang</t>
  </si>
  <si>
    <t xml:space="preserve">   </t>
  </si>
  <si>
    <r>
      <t xml:space="preserve">PRODUKSI :  ALAT TANGKAP </t>
    </r>
    <r>
      <rPr>
        <b/>
        <i/>
        <sz val="10"/>
        <rFont val="Arial"/>
        <family val="2"/>
      </rPr>
      <t xml:space="preserve">PURSE SEINE                                                                                </t>
    </r>
  </si>
  <si>
    <t xml:space="preserve">                                                                      </t>
  </si>
  <si>
    <t xml:space="preserve">  </t>
  </si>
  <si>
    <t xml:space="preserve">         </t>
  </si>
  <si>
    <t>Brida</t>
  </si>
  <si>
    <t>Tengiri</t>
  </si>
  <si>
    <t>Tigawaja/ gulamah</t>
  </si>
  <si>
    <t>Tunul</t>
  </si>
  <si>
    <t>Cumi2</t>
  </si>
  <si>
    <t>Belanak</t>
  </si>
  <si>
    <r>
      <t xml:space="preserve">PRODUKSI :  ALAT TANGKAP </t>
    </r>
    <r>
      <rPr>
        <b/>
        <i/>
        <sz val="10"/>
        <rFont val="Arial"/>
        <family val="2"/>
      </rPr>
      <t>BUNDES</t>
    </r>
  </si>
  <si>
    <t>Giligan</t>
  </si>
  <si>
    <t>Japuh</t>
  </si>
  <si>
    <t>Lapan</t>
  </si>
  <si>
    <t>Campur</t>
  </si>
  <si>
    <t>Tetet</t>
  </si>
  <si>
    <t>Bawal</t>
  </si>
  <si>
    <r>
      <t xml:space="preserve">PRODUKSI :  ALAT TANGKAP </t>
    </r>
    <r>
      <rPr>
        <b/>
        <i/>
        <sz val="10"/>
        <rFont val="Arial"/>
        <family val="2"/>
      </rPr>
      <t xml:space="preserve">PURING ( Purse Seine )  </t>
    </r>
  </si>
  <si>
    <r>
      <rPr>
        <b/>
        <strike/>
        <sz val="10"/>
        <rFont val="Arial"/>
        <family val="2"/>
      </rPr>
      <t>Rajungan</t>
    </r>
    <r>
      <rPr>
        <b/>
        <sz val="10"/>
        <rFont val="Arial"/>
        <family val="2"/>
      </rPr>
      <t>/ Teros</t>
    </r>
  </si>
  <si>
    <r>
      <rPr>
        <b/>
        <strike/>
        <sz val="10"/>
        <rFont val="Arial"/>
        <family val="2"/>
      </rPr>
      <t>Rajungan/</t>
    </r>
    <r>
      <rPr>
        <b/>
        <sz val="10"/>
        <rFont val="Arial"/>
        <family val="2"/>
      </rPr>
      <t xml:space="preserve"> Teros</t>
    </r>
  </si>
  <si>
    <t>tembang</t>
  </si>
  <si>
    <t>TPI. LARANGAN  TAHUN :  2021</t>
  </si>
  <si>
    <t>PRODUKSI :  ALAT TANGKAP PURSEINE</t>
  </si>
  <si>
    <t>TPI. SURADADI  TAHUN :  2021</t>
  </si>
  <si>
    <t>Jenis Ikan</t>
  </si>
  <si>
    <t>Januari (kg)</t>
  </si>
  <si>
    <t>Teros</t>
  </si>
  <si>
    <t>Rajungan</t>
  </si>
  <si>
    <t>Golok-golok</t>
  </si>
  <si>
    <t>Semadar</t>
  </si>
  <si>
    <t>Barakuda</t>
  </si>
  <si>
    <t>October</t>
  </si>
  <si>
    <t>Januari (Rp)</t>
  </si>
  <si>
    <t>Pebruari (Rp)</t>
  </si>
  <si>
    <t>Maret (Rp)</t>
  </si>
  <si>
    <t>April (Rp)</t>
  </si>
  <si>
    <t>Mei (Rp)</t>
  </si>
  <si>
    <t>Juni (Rp)</t>
  </si>
  <si>
    <t>Juli (Rp)</t>
  </si>
  <si>
    <t>Agustus (Rp)</t>
  </si>
  <si>
    <t>September (Rp)</t>
  </si>
  <si>
    <t>Oktober (Rp)</t>
  </si>
  <si>
    <t>Nopember (Rp)</t>
  </si>
  <si>
    <t>Desember (Rp)</t>
  </si>
  <si>
    <t>Peperek/ pirik</t>
  </si>
  <si>
    <t>Purseine/ puring</t>
  </si>
  <si>
    <t>Harga rata2</t>
  </si>
  <si>
    <t>Total (kg)</t>
  </si>
  <si>
    <t>Total (Rp)</t>
  </si>
  <si>
    <t>Tongkol</t>
  </si>
  <si>
    <t>Talang-talang</t>
  </si>
  <si>
    <t>Kakap</t>
  </si>
  <si>
    <t>Bentong</t>
  </si>
  <si>
    <t xml:space="preserve">Bundes </t>
  </si>
  <si>
    <t>NON PELABUHAN</t>
  </si>
  <si>
    <t>KABUPATEN TEGAL TAHUN 2022</t>
  </si>
  <si>
    <t>NILAI PRODUKSI PERIKANAN TANGKAP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</si>
</sst>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;[Red]#,##0"/>
    <numFmt numFmtId="175" formatCode="_(* #,##0_);_(* \(#,##0\);_(* &quot;-&quot;??_);_(@_)"/>
    <numFmt numFmtId="176" formatCode="#,##0.0;[Red]#,##0.0"/>
    <numFmt numFmtId="177" formatCode="0.000"/>
    <numFmt numFmtId="178" formatCode="#,##0.00;[Red]#,##0.00"/>
    <numFmt numFmtId="179" formatCode="0.0%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[$-3809]dd\ mmmm\ yyyy"/>
    <numFmt numFmtId="186" formatCode="_(* #,##0.00000_);_(* \(#,##0.00000\);_(* &quot;-&quot;_);_(@_)"/>
    <numFmt numFmtId="187" formatCode="_(* #,##0.000_);_(* \(#,##0.000\);_(* &quot;-&quot;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b/>
      <sz val="10"/>
      <color theme="9" tint="-0.2499700039625167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74" fontId="0" fillId="0" borderId="12" xfId="0" applyNumberFormat="1" applyFont="1" applyBorder="1" applyAlignment="1">
      <alignment horizontal="right" vertical="center" wrapText="1"/>
    </xf>
    <xf numFmtId="174" fontId="2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4" fontId="0" fillId="0" borderId="15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174" fontId="0" fillId="0" borderId="17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174" fontId="0" fillId="0" borderId="19" xfId="0" applyNumberFormat="1" applyFont="1" applyBorder="1" applyAlignment="1">
      <alignment horizontal="right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2" fillId="0" borderId="19" xfId="0" applyNumberFormat="1" applyFont="1" applyBorder="1" applyAlignment="1">
      <alignment horizontal="right"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174" fontId="2" fillId="0" borderId="20" xfId="0" applyNumberFormat="1" applyFont="1" applyBorder="1" applyAlignment="1">
      <alignment horizontal="right" vertical="center" wrapText="1"/>
    </xf>
    <xf numFmtId="174" fontId="2" fillId="0" borderId="14" xfId="0" applyNumberFormat="1" applyFont="1" applyBorder="1" applyAlignment="1">
      <alignment horizontal="right"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174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174" fontId="0" fillId="0" borderId="0" xfId="0" applyNumberFormat="1" applyFont="1" applyAlignment="1">
      <alignment horizontal="right" vertical="center"/>
    </xf>
    <xf numFmtId="174" fontId="0" fillId="0" borderId="0" xfId="0" applyNumberFormat="1" applyFont="1" applyFill="1" applyAlignment="1">
      <alignment horizontal="right" vertical="center"/>
    </xf>
    <xf numFmtId="174" fontId="0" fillId="0" borderId="20" xfId="0" applyNumberFormat="1" applyFont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9" fontId="0" fillId="0" borderId="0" xfId="43" applyFont="1" applyAlignment="1">
      <alignment/>
    </xf>
    <xf numFmtId="174" fontId="2" fillId="0" borderId="18" xfId="0" applyNumberFormat="1" applyFont="1" applyBorder="1" applyAlignment="1">
      <alignment horizontal="right" vertical="center" indent="1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 applyAlignment="1">
      <alignment horizontal="right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left" vertical="center" wrapText="1"/>
      <protection/>
    </xf>
    <xf numFmtId="174" fontId="0" fillId="0" borderId="12" xfId="57" applyNumberFormat="1" applyFont="1" applyBorder="1" applyAlignment="1">
      <alignment horizontal="right" vertical="center" wrapText="1"/>
      <protection/>
    </xf>
    <xf numFmtId="174" fontId="0" fillId="0" borderId="11" xfId="57" applyNumberFormat="1" applyFont="1" applyBorder="1" applyAlignment="1">
      <alignment horizontal="right" vertical="center" wrapText="1"/>
      <protection/>
    </xf>
    <xf numFmtId="174" fontId="0" fillId="0" borderId="0" xfId="57" applyNumberFormat="1" applyFont="1" applyAlignment="1">
      <alignment horizontal="right" vertical="center"/>
      <protection/>
    </xf>
    <xf numFmtId="174" fontId="0" fillId="0" borderId="0" xfId="57" applyNumberFormat="1" applyFont="1" applyFill="1" applyAlignment="1">
      <alignment horizontal="right" vertical="center"/>
      <protection/>
    </xf>
    <xf numFmtId="0" fontId="0" fillId="0" borderId="0" xfId="57" applyFont="1" applyFill="1">
      <alignment/>
      <protection/>
    </xf>
    <xf numFmtId="174" fontId="0" fillId="0" borderId="0" xfId="57" applyNumberFormat="1" applyFont="1" applyFill="1">
      <alignment/>
      <protection/>
    </xf>
    <xf numFmtId="174" fontId="2" fillId="0" borderId="11" xfId="57" applyNumberFormat="1" applyFont="1" applyBorder="1" applyAlignment="1">
      <alignment horizontal="right" vertical="center" wrapText="1"/>
      <protection/>
    </xf>
    <xf numFmtId="174" fontId="0" fillId="0" borderId="0" xfId="57" applyNumberFormat="1">
      <alignment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left" vertical="center" wrapText="1"/>
      <protection/>
    </xf>
    <xf numFmtId="174" fontId="0" fillId="0" borderId="14" xfId="57" applyNumberFormat="1" applyFont="1" applyBorder="1" applyAlignment="1">
      <alignment horizontal="right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left" vertical="center" wrapText="1"/>
      <protection/>
    </xf>
    <xf numFmtId="174" fontId="0" fillId="33" borderId="0" xfId="57" applyNumberFormat="1" applyFill="1">
      <alignment/>
      <protection/>
    </xf>
    <xf numFmtId="174" fontId="0" fillId="0" borderId="16" xfId="57" applyNumberFormat="1" applyFont="1" applyBorder="1" applyAlignment="1">
      <alignment horizontal="right" vertical="center" wrapText="1"/>
      <protection/>
    </xf>
    <xf numFmtId="0" fontId="2" fillId="8" borderId="10" xfId="57" applyFont="1" applyFill="1" applyBorder="1" applyAlignment="1">
      <alignment horizontal="center" vertical="center" wrapText="1"/>
      <protection/>
    </xf>
    <xf numFmtId="0" fontId="2" fillId="8" borderId="23" xfId="57" applyFont="1" applyFill="1" applyBorder="1" applyAlignment="1">
      <alignment horizontal="center" vertical="center" wrapText="1"/>
      <protection/>
    </xf>
    <xf numFmtId="174" fontId="2" fillId="8" borderId="13" xfId="57" applyNumberFormat="1" applyFont="1" applyFill="1" applyBorder="1" applyAlignment="1">
      <alignment horizontal="right" vertical="center" wrapText="1"/>
      <protection/>
    </xf>
    <xf numFmtId="0" fontId="2" fillId="8" borderId="18" xfId="57" applyFont="1" applyFill="1" applyBorder="1" applyAlignment="1">
      <alignment horizontal="center" vertical="center" wrapText="1"/>
      <protection/>
    </xf>
    <xf numFmtId="174" fontId="2" fillId="8" borderId="18" xfId="57" applyNumberFormat="1" applyFont="1" applyFill="1" applyBorder="1" applyAlignment="1">
      <alignment horizontal="right" vertical="center" wrapText="1"/>
      <protection/>
    </xf>
    <xf numFmtId="174" fontId="0" fillId="13" borderId="0" xfId="57" applyNumberFormat="1" applyFill="1">
      <alignment/>
      <protection/>
    </xf>
    <xf numFmtId="0" fontId="2" fillId="8" borderId="23" xfId="57" applyFont="1" applyFill="1" applyBorder="1" applyAlignment="1">
      <alignment horizontal="center" vertical="center" wrapText="1"/>
      <protection/>
    </xf>
    <xf numFmtId="169" fontId="0" fillId="0" borderId="0" xfId="0" applyNumberFormat="1" applyFont="1" applyAlignment="1">
      <alignment/>
    </xf>
    <xf numFmtId="0" fontId="0" fillId="0" borderId="22" xfId="0" applyFill="1" applyBorder="1" applyAlignment="1">
      <alignment horizontal="left" vertical="center" indent="1"/>
    </xf>
    <xf numFmtId="174" fontId="0" fillId="0" borderId="22" xfId="0" applyNumberFormat="1" applyFill="1" applyBorder="1" applyAlignment="1">
      <alignment horizontal="right" vertical="center" indent="1"/>
    </xf>
    <xf numFmtId="174" fontId="2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 horizontal="left" vertical="center" indent="1"/>
    </xf>
    <xf numFmtId="174" fontId="0" fillId="0" borderId="11" xfId="0" applyNumberFormat="1" applyFill="1" applyBorder="1" applyAlignment="1">
      <alignment horizontal="right" vertical="center" indent="1"/>
    </xf>
    <xf numFmtId="174" fontId="2" fillId="0" borderId="11" xfId="0" applyNumberFormat="1" applyFont="1" applyFill="1" applyBorder="1" applyAlignment="1">
      <alignment horizontal="right" vertical="center" indent="1"/>
    </xf>
    <xf numFmtId="0" fontId="0" fillId="0" borderId="21" xfId="0" applyFill="1" applyBorder="1" applyAlignment="1">
      <alignment horizontal="left" vertical="center" indent="1"/>
    </xf>
    <xf numFmtId="174" fontId="0" fillId="0" borderId="21" xfId="0" applyNumberFormat="1" applyFill="1" applyBorder="1" applyAlignment="1">
      <alignment horizontal="right" vertical="center" indent="1"/>
    </xf>
    <xf numFmtId="174" fontId="2" fillId="0" borderId="21" xfId="0" applyNumberFormat="1" applyFont="1" applyFill="1" applyBorder="1" applyAlignment="1">
      <alignment horizontal="right" vertical="center" indent="1"/>
    </xf>
    <xf numFmtId="0" fontId="0" fillId="13" borderId="0" xfId="57" applyFill="1">
      <alignment/>
      <protection/>
    </xf>
    <xf numFmtId="174" fontId="0" fillId="0" borderId="0" xfId="57" applyNumberFormat="1" applyFont="1">
      <alignment/>
      <protection/>
    </xf>
    <xf numFmtId="169" fontId="0" fillId="0" borderId="0" xfId="43" applyFont="1" applyAlignment="1">
      <alignment/>
    </xf>
    <xf numFmtId="0" fontId="0" fillId="0" borderId="0" xfId="57" applyFont="1">
      <alignment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174" fontId="2" fillId="0" borderId="0" xfId="57" applyNumberFormat="1" applyFont="1" applyFill="1" applyBorder="1" applyAlignment="1">
      <alignment horizontal="right" vertical="center" wrapText="1"/>
      <protection/>
    </xf>
    <xf numFmtId="174" fontId="0" fillId="0" borderId="17" xfId="57" applyNumberFormat="1" applyFont="1" applyBorder="1" applyAlignment="1">
      <alignment horizontal="right" vertical="center" wrapText="1"/>
      <protection/>
    </xf>
    <xf numFmtId="0" fontId="0" fillId="0" borderId="11" xfId="57" applyBorder="1">
      <alignment/>
      <protection/>
    </xf>
    <xf numFmtId="174" fontId="0" fillId="4" borderId="12" xfId="57" applyNumberFormat="1" applyFont="1" applyFill="1" applyBorder="1" applyAlignment="1">
      <alignment horizontal="right" vertical="center" wrapText="1"/>
      <protection/>
    </xf>
    <xf numFmtId="174" fontId="0" fillId="0" borderId="11" xfId="57" applyNumberFormat="1" applyFont="1" applyFill="1" applyBorder="1" applyAlignment="1">
      <alignment horizontal="right" vertical="center" wrapText="1"/>
      <protection/>
    </xf>
    <xf numFmtId="0" fontId="2" fillId="9" borderId="10" xfId="57" applyFont="1" applyFill="1" applyBorder="1" applyAlignment="1">
      <alignment horizontal="center" vertical="center" wrapText="1"/>
      <protection/>
    </xf>
    <xf numFmtId="0" fontId="2" fillId="9" borderId="18" xfId="57" applyFont="1" applyFill="1" applyBorder="1" applyAlignment="1">
      <alignment horizontal="center" vertical="center" wrapText="1"/>
      <protection/>
    </xf>
    <xf numFmtId="174" fontId="2" fillId="9" borderId="13" xfId="57" applyNumberFormat="1" applyFont="1" applyFill="1" applyBorder="1" applyAlignment="1">
      <alignment horizontal="right" vertical="center" wrapText="1"/>
      <protection/>
    </xf>
    <xf numFmtId="174" fontId="2" fillId="9" borderId="18" xfId="57" applyNumberFormat="1" applyFont="1" applyFill="1" applyBorder="1" applyAlignment="1">
      <alignment horizontal="right" vertical="center" wrapText="1"/>
      <protection/>
    </xf>
    <xf numFmtId="0" fontId="2" fillId="9" borderId="23" xfId="57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left" indent="1"/>
    </xf>
    <xf numFmtId="0" fontId="49" fillId="0" borderId="0" xfId="0" applyFont="1" applyAlignment="1">
      <alignment/>
    </xf>
    <xf numFmtId="174" fontId="0" fillId="0" borderId="11" xfId="0" applyNumberFormat="1" applyBorder="1" applyAlignment="1">
      <alignment horizontal="righ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9" borderId="18" xfId="57" applyFont="1" applyFill="1" applyBorder="1" applyAlignment="1">
      <alignment horizontal="center" vertical="center"/>
      <protection/>
    </xf>
    <xf numFmtId="0" fontId="2" fillId="8" borderId="18" xfId="57" applyFont="1" applyFill="1" applyBorder="1" applyAlignment="1">
      <alignment horizontal="center" vertical="center"/>
      <protection/>
    </xf>
    <xf numFmtId="0" fontId="2" fillId="9" borderId="18" xfId="57" applyFont="1" applyFill="1" applyBorder="1" applyAlignment="1">
      <alignment horizontal="center" vertical="center" wrapText="1"/>
      <protection/>
    </xf>
    <xf numFmtId="0" fontId="2" fillId="9" borderId="24" xfId="57" applyFont="1" applyFill="1" applyBorder="1" applyAlignment="1">
      <alignment horizontal="center" vertical="center" wrapText="1"/>
      <protection/>
    </xf>
    <xf numFmtId="0" fontId="2" fillId="9" borderId="13" xfId="57" applyFont="1" applyFill="1" applyBorder="1" applyAlignment="1">
      <alignment horizontal="center" vertical="center" wrapText="1"/>
      <protection/>
    </xf>
    <xf numFmtId="0" fontId="2" fillId="8" borderId="24" xfId="57" applyFont="1" applyFill="1" applyBorder="1" applyAlignment="1">
      <alignment horizontal="center" vertical="center" wrapText="1"/>
      <protection/>
    </xf>
    <xf numFmtId="0" fontId="2" fillId="8" borderId="13" xfId="57" applyFont="1" applyFill="1" applyBorder="1" applyAlignment="1">
      <alignment horizontal="center" vertical="center" wrapText="1"/>
      <protection/>
    </xf>
    <xf numFmtId="0" fontId="2" fillId="9" borderId="25" xfId="57" applyFont="1" applyFill="1" applyBorder="1" applyAlignment="1">
      <alignment horizontal="center" vertical="center" wrapText="1"/>
      <protection/>
    </xf>
    <xf numFmtId="0" fontId="2" fillId="9" borderId="23" xfId="57" applyFont="1" applyFill="1" applyBorder="1" applyAlignment="1">
      <alignment horizontal="center" vertical="center" wrapText="1"/>
      <protection/>
    </xf>
    <xf numFmtId="0" fontId="0" fillId="9" borderId="13" xfId="57" applyFill="1" applyBorder="1">
      <alignment/>
      <protection/>
    </xf>
    <xf numFmtId="0" fontId="2" fillId="0" borderId="0" xfId="57" applyFont="1" applyAlignment="1">
      <alignment horizontal="center"/>
      <protection/>
    </xf>
    <xf numFmtId="0" fontId="0" fillId="9" borderId="18" xfId="57" applyFill="1" applyBorder="1">
      <alignment/>
      <protection/>
    </xf>
    <xf numFmtId="0" fontId="2" fillId="9" borderId="18" xfId="57" applyFont="1" applyFill="1" applyBorder="1">
      <alignment/>
      <protection/>
    </xf>
    <xf numFmtId="0" fontId="2" fillId="8" borderId="25" xfId="57" applyFont="1" applyFill="1" applyBorder="1" applyAlignment="1">
      <alignment horizontal="center" vertical="center" wrapText="1"/>
      <protection/>
    </xf>
    <xf numFmtId="0" fontId="2" fillId="8" borderId="23" xfId="57" applyFont="1" applyFill="1" applyBorder="1" applyAlignment="1">
      <alignment horizontal="center" vertical="center" wrapText="1"/>
      <protection/>
    </xf>
    <xf numFmtId="0" fontId="2" fillId="8" borderId="13" xfId="57" applyFont="1" applyFill="1" applyBorder="1">
      <alignment/>
      <protection/>
    </xf>
    <xf numFmtId="0" fontId="2" fillId="8" borderId="18" xfId="57" applyFont="1" applyFill="1" applyBorder="1" applyAlignment="1">
      <alignment horizontal="center" vertical="center" wrapText="1"/>
      <protection/>
    </xf>
    <xf numFmtId="0" fontId="0" fillId="8" borderId="18" xfId="57" applyFill="1" applyBorder="1">
      <alignment/>
      <protection/>
    </xf>
    <xf numFmtId="0" fontId="0" fillId="8" borderId="13" xfId="57" applyFill="1" applyBorder="1">
      <alignment/>
      <protection/>
    </xf>
    <xf numFmtId="0" fontId="2" fillId="8" borderId="18" xfId="57" applyFont="1" applyFill="1" applyBorder="1">
      <alignment/>
      <protection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9525</xdr:colOff>
      <xdr:row>37</xdr:row>
      <xdr:rowOff>38100</xdr:rowOff>
    </xdr:from>
    <xdr:to>
      <xdr:col>15</xdr:col>
      <xdr:colOff>257175</xdr:colOff>
      <xdr:row>39</xdr:row>
      <xdr:rowOff>104775</xdr:rowOff>
    </xdr:to>
    <xdr:sp>
      <xdr:nvSpPr>
        <xdr:cNvPr id="1" name="Comment 1" hidden="1"/>
        <xdr:cNvSpPr>
          <a:spLocks/>
        </xdr:cNvSpPr>
      </xdr:nvSpPr>
      <xdr:spPr>
        <a:xfrm>
          <a:off x="9153525" y="9267825"/>
          <a:ext cx="1685925" cy="581025"/>
        </a:xfrm>
        <a:prstGeom prst="wedgeEllipseCallout">
          <a:avLst>
            <a:gd name="adj1" fmla="val -20055"/>
            <a:gd name="adj2" fmla="val 76231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
masuk Tembang</a:t>
          </a:r>
          <a:r>
            <a:rPr lang="en-US" cap="none" sz="900" b="0" i="0" u="none" baseline="0"/>
            <a:t>
</a:t>
          </a:r>
        </a:p>
      </xdr:txBody>
    </xdr:sp>
    <xdr:clientData/>
  </xdr:twoCellAnchor>
  <xdr:twoCellAnchor editAs="absolute">
    <xdr:from>
      <xdr:col>15</xdr:col>
      <xdr:colOff>381000</xdr:colOff>
      <xdr:row>37</xdr:row>
      <xdr:rowOff>104775</xdr:rowOff>
    </xdr:from>
    <xdr:to>
      <xdr:col>17</xdr:col>
      <xdr:colOff>209550</xdr:colOff>
      <xdr:row>39</xdr:row>
      <xdr:rowOff>123825</xdr:rowOff>
    </xdr:to>
    <xdr:sp>
      <xdr:nvSpPr>
        <xdr:cNvPr id="2" name="Comment 2" hidden="1"/>
        <xdr:cNvSpPr>
          <a:spLocks/>
        </xdr:cNvSpPr>
      </xdr:nvSpPr>
      <xdr:spPr>
        <a:xfrm>
          <a:off x="10963275" y="9334500"/>
          <a:ext cx="1266825" cy="533400"/>
        </a:xfrm>
        <a:prstGeom prst="wedgeRoundRectCallout">
          <a:avLst>
            <a:gd name="adj1" fmla="val -43231"/>
            <a:gd name="adj2" fmla="val 7856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
masuk Tembang</a:t>
          </a:r>
          <a:r>
            <a:rPr lang="en-US" cap="none" sz="900" b="0" i="0" u="none" baseline="0"/>
            <a:t>
</a:t>
          </a:r>
        </a:p>
      </xdr:txBody>
    </xdr:sp>
    <xdr:clientData/>
  </xdr:twoCellAnchor>
  <xdr:twoCellAnchor editAs="absolute">
    <xdr:from>
      <xdr:col>13</xdr:col>
      <xdr:colOff>714375</xdr:colOff>
      <xdr:row>0</xdr:row>
      <xdr:rowOff>19050</xdr:rowOff>
    </xdr:from>
    <xdr:to>
      <xdr:col>15</xdr:col>
      <xdr:colOff>381000</xdr:colOff>
      <xdr:row>2</xdr:row>
      <xdr:rowOff>38100</xdr:rowOff>
    </xdr:to>
    <xdr:sp>
      <xdr:nvSpPr>
        <xdr:cNvPr id="3" name="Comment 3" hidden="1"/>
        <xdr:cNvSpPr>
          <a:spLocks/>
        </xdr:cNvSpPr>
      </xdr:nvSpPr>
      <xdr:spPr>
        <a:xfrm>
          <a:off x="9858375" y="19050"/>
          <a:ext cx="1104900" cy="342900"/>
        </a:xfrm>
        <a:prstGeom prst="wedgeRoundRectCallout">
          <a:avLst>
            <a:gd name="adj1" fmla="val -59481"/>
            <a:gd name="adj2" fmla="val 119444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masuk tembang</a:t>
          </a:r>
        </a:p>
      </xdr:txBody>
    </xdr:sp>
    <xdr:clientData/>
  </xdr:twoCellAnchor>
  <xdr:twoCellAnchor editAs="absolute">
    <xdr:from>
      <xdr:col>15</xdr:col>
      <xdr:colOff>647700</xdr:colOff>
      <xdr:row>0</xdr:row>
      <xdr:rowOff>76200</xdr:rowOff>
    </xdr:from>
    <xdr:to>
      <xdr:col>17</xdr:col>
      <xdr:colOff>295275</xdr:colOff>
      <xdr:row>2</xdr:row>
      <xdr:rowOff>95250</xdr:rowOff>
    </xdr:to>
    <xdr:sp>
      <xdr:nvSpPr>
        <xdr:cNvPr id="4" name="Comment 4" hidden="1"/>
        <xdr:cNvSpPr>
          <a:spLocks/>
        </xdr:cNvSpPr>
      </xdr:nvSpPr>
      <xdr:spPr>
        <a:xfrm>
          <a:off x="11229975" y="76200"/>
          <a:ext cx="1085850" cy="342900"/>
        </a:xfrm>
        <a:prstGeom prst="wedgeRoundRectCallout">
          <a:avLst>
            <a:gd name="adj1" fmla="val -70175"/>
            <a:gd name="adj2" fmla="val 130555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masuk tembang</a:t>
          </a:r>
          <a:r>
            <a:rPr lang="en-US" cap="none" sz="9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pane xSplit="2" ySplit="2" topLeftCell="C42" activePane="bottomRight" state="frozen"/>
      <selection pane="topLeft" activeCell="Q62" sqref="Q62"/>
      <selection pane="topRight" activeCell="Q62" sqref="Q62"/>
      <selection pane="bottomLeft" activeCell="Q62" sqref="Q62"/>
      <selection pane="bottomRight" activeCell="Q62" sqref="Q62"/>
    </sheetView>
  </sheetViews>
  <sheetFormatPr defaultColWidth="9.140625" defaultRowHeight="12.75"/>
  <cols>
    <col min="1" max="1" width="5.421875" style="33" customWidth="1"/>
    <col min="2" max="2" width="18.421875" style="0" customWidth="1"/>
    <col min="3" max="3" width="13.28125" style="0" customWidth="1"/>
    <col min="4" max="4" width="14.28125" style="0" bestFit="1" customWidth="1"/>
    <col min="5" max="5" width="11.140625" style="0" bestFit="1" customWidth="1"/>
    <col min="6" max="6" width="15.421875" style="0" bestFit="1" customWidth="1"/>
    <col min="8" max="8" width="14.00390625" style="0" bestFit="1" customWidth="1"/>
    <col min="10" max="10" width="14.00390625" style="0" bestFit="1" customWidth="1"/>
    <col min="12" max="12" width="12.28125" style="0" bestFit="1" customWidth="1"/>
    <col min="14" max="14" width="12.28125" style="0" bestFit="1" customWidth="1"/>
    <col min="16" max="16" width="12.28125" style="0" bestFit="1" customWidth="1"/>
    <col min="17" max="17" width="10.00390625" style="0" customWidth="1"/>
    <col min="18" max="18" width="14.421875" style="0" bestFit="1" customWidth="1"/>
    <col min="19" max="19" width="13.28125" style="0" bestFit="1" customWidth="1"/>
    <col min="20" max="21" width="13.28125" style="0" customWidth="1"/>
    <col min="22" max="22" width="14.57421875" style="0" bestFit="1" customWidth="1"/>
    <col min="23" max="23" width="10.421875" style="0" customWidth="1"/>
    <col min="24" max="24" width="12.7109375" style="0" bestFit="1" customWidth="1"/>
    <col min="25" max="26" width="12.7109375" style="0" customWidth="1"/>
    <col min="27" max="27" width="12.421875" style="0" bestFit="1" customWidth="1"/>
    <col min="28" max="28" width="14.00390625" style="0" bestFit="1" customWidth="1"/>
    <col min="29" max="29" width="13.8515625" style="0" bestFit="1" customWidth="1"/>
  </cols>
  <sheetData>
    <row r="1" ht="16.5" customHeight="1">
      <c r="A1" s="94" t="s">
        <v>100</v>
      </c>
    </row>
    <row r="2" spans="1:29" s="36" customFormat="1" ht="16.5" customHeight="1">
      <c r="A2" s="36" t="s">
        <v>0</v>
      </c>
      <c r="B2" s="36" t="s">
        <v>79</v>
      </c>
      <c r="C2" s="36" t="s">
        <v>80</v>
      </c>
      <c r="D2" s="36" t="s">
        <v>87</v>
      </c>
      <c r="E2" s="36" t="s">
        <v>9</v>
      </c>
      <c r="F2" s="36" t="s">
        <v>88</v>
      </c>
      <c r="G2" s="36" t="s">
        <v>10</v>
      </c>
      <c r="H2" s="36" t="s">
        <v>89</v>
      </c>
      <c r="I2" s="36" t="s">
        <v>11</v>
      </c>
      <c r="J2" s="36" t="s">
        <v>90</v>
      </c>
      <c r="K2" s="36" t="s">
        <v>12</v>
      </c>
      <c r="L2" s="36" t="s">
        <v>91</v>
      </c>
      <c r="M2" s="36" t="s">
        <v>13</v>
      </c>
      <c r="N2" s="36" t="s">
        <v>92</v>
      </c>
      <c r="O2" s="36" t="s">
        <v>14</v>
      </c>
      <c r="P2" s="36" t="s">
        <v>93</v>
      </c>
      <c r="Q2" s="36" t="s">
        <v>15</v>
      </c>
      <c r="R2" s="36" t="s">
        <v>94</v>
      </c>
      <c r="S2" s="36" t="s">
        <v>16</v>
      </c>
      <c r="T2" s="36" t="s">
        <v>95</v>
      </c>
      <c r="U2" s="36" t="s">
        <v>86</v>
      </c>
      <c r="V2" s="36" t="s">
        <v>96</v>
      </c>
      <c r="W2" s="36" t="s">
        <v>18</v>
      </c>
      <c r="X2" s="36" t="s">
        <v>97</v>
      </c>
      <c r="Y2" s="36" t="s">
        <v>19</v>
      </c>
      <c r="Z2" s="36" t="s">
        <v>98</v>
      </c>
      <c r="AA2" s="36" t="s">
        <v>102</v>
      </c>
      <c r="AB2" s="36" t="s">
        <v>103</v>
      </c>
      <c r="AC2" s="36" t="s">
        <v>101</v>
      </c>
    </row>
    <row r="3" spans="1:29" ht="16.5" customHeight="1">
      <c r="A3" s="33">
        <v>1</v>
      </c>
      <c r="B3" s="98" t="s">
        <v>29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  <c r="N3" s="39">
        <v>0</v>
      </c>
      <c r="O3" s="39">
        <v>0</v>
      </c>
      <c r="P3" s="39">
        <v>0</v>
      </c>
      <c r="Q3" s="39">
        <v>0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0</v>
      </c>
      <c r="X3" s="39">
        <v>0</v>
      </c>
      <c r="Y3" s="39">
        <v>0</v>
      </c>
      <c r="Z3" s="39">
        <v>0</v>
      </c>
      <c r="AA3" s="39">
        <f aca="true" t="shared" si="0" ref="AA3:AA26">SUM(C3,E3,G3,I3,K3,M3,O3,Q3,S3,U3,W3,Y3)</f>
        <v>0</v>
      </c>
      <c r="AB3" s="39">
        <f aca="true" t="shared" si="1" ref="AB3:AB26">SUM(D3,F3,H3,J3,L3,N3,P3,R3,T3,V3,X3,Z3)</f>
        <v>0</v>
      </c>
      <c r="AC3" s="39">
        <f aca="true" t="shared" si="2" ref="AC3:AC26">_xlfn.IFERROR(AB3/AA3,0)</f>
        <v>0</v>
      </c>
    </row>
    <row r="4" spans="1:29" ht="16.5" customHeight="1">
      <c r="A4" s="33">
        <v>2</v>
      </c>
      <c r="B4" s="98" t="s">
        <v>30</v>
      </c>
      <c r="C4" s="39">
        <v>24392</v>
      </c>
      <c r="D4" s="39">
        <v>390272000</v>
      </c>
      <c r="E4" s="39">
        <v>0</v>
      </c>
      <c r="F4" s="39">
        <v>0</v>
      </c>
      <c r="G4" s="39">
        <v>18737</v>
      </c>
      <c r="H4" s="39">
        <v>224844000</v>
      </c>
      <c r="I4" s="39">
        <v>112471</v>
      </c>
      <c r="J4" s="39">
        <v>1237181000</v>
      </c>
      <c r="K4" s="39">
        <v>70292</v>
      </c>
      <c r="L4" s="39">
        <v>702920000</v>
      </c>
      <c r="M4" s="39">
        <v>47518</v>
      </c>
      <c r="N4" s="39">
        <v>570216000</v>
      </c>
      <c r="O4" s="39">
        <v>80106</v>
      </c>
      <c r="P4" s="39">
        <v>921219000</v>
      </c>
      <c r="Q4" s="39">
        <v>27191</v>
      </c>
      <c r="R4" s="39">
        <v>326292000</v>
      </c>
      <c r="S4" s="39">
        <v>27604</v>
      </c>
      <c r="T4" s="39">
        <v>331248000</v>
      </c>
      <c r="U4" s="39">
        <v>29579</v>
      </c>
      <c r="V4" s="39">
        <v>354948000</v>
      </c>
      <c r="W4" s="39"/>
      <c r="X4" s="39"/>
      <c r="Y4" s="39"/>
      <c r="Z4" s="39"/>
      <c r="AA4" s="39">
        <f t="shared" si="0"/>
        <v>437890</v>
      </c>
      <c r="AB4" s="39">
        <f t="shared" si="1"/>
        <v>5059140000</v>
      </c>
      <c r="AC4" s="39">
        <f t="shared" si="2"/>
        <v>11553.44949644888</v>
      </c>
    </row>
    <row r="5" spans="1:29" ht="16.5" customHeight="1">
      <c r="A5" s="33">
        <v>3</v>
      </c>
      <c r="B5" s="98" t="s">
        <v>21</v>
      </c>
      <c r="C5" s="39">
        <v>765</v>
      </c>
      <c r="D5" s="39">
        <v>765000</v>
      </c>
      <c r="E5" s="39">
        <v>20</v>
      </c>
      <c r="F5" s="39">
        <v>40000</v>
      </c>
      <c r="G5" s="39">
        <v>0</v>
      </c>
      <c r="H5" s="39">
        <v>0</v>
      </c>
      <c r="I5" s="39">
        <v>79</v>
      </c>
      <c r="J5" s="39">
        <v>118500</v>
      </c>
      <c r="K5" s="39">
        <v>0</v>
      </c>
      <c r="L5" s="39">
        <v>0</v>
      </c>
      <c r="M5" s="39">
        <v>0</v>
      </c>
      <c r="N5" s="39">
        <v>0</v>
      </c>
      <c r="O5" s="39">
        <v>1008</v>
      </c>
      <c r="P5" s="39">
        <v>1512000</v>
      </c>
      <c r="Q5" s="39">
        <v>65</v>
      </c>
      <c r="R5" s="39">
        <v>97500</v>
      </c>
      <c r="S5" s="39">
        <v>76</v>
      </c>
      <c r="T5" s="39">
        <v>114000</v>
      </c>
      <c r="U5" s="39">
        <v>286</v>
      </c>
      <c r="V5" s="39">
        <v>49000</v>
      </c>
      <c r="W5" s="39"/>
      <c r="X5" s="39"/>
      <c r="Y5" s="39"/>
      <c r="Z5" s="39"/>
      <c r="AA5" s="39">
        <f t="shared" si="0"/>
        <v>2299</v>
      </c>
      <c r="AB5" s="39">
        <f t="shared" si="1"/>
        <v>2696000</v>
      </c>
      <c r="AC5" s="39">
        <f t="shared" si="2"/>
        <v>1172.683775554589</v>
      </c>
    </row>
    <row r="6" spans="1:29" ht="16.5" customHeight="1">
      <c r="A6" s="33">
        <v>4</v>
      </c>
      <c r="B6" s="98" t="s">
        <v>22</v>
      </c>
      <c r="C6" s="39">
        <v>126</v>
      </c>
      <c r="D6" s="39">
        <v>378000</v>
      </c>
      <c r="E6" s="39">
        <v>0</v>
      </c>
      <c r="F6" s="39">
        <v>0</v>
      </c>
      <c r="G6" s="39">
        <v>0</v>
      </c>
      <c r="H6" s="39">
        <v>0</v>
      </c>
      <c r="I6" s="39">
        <v>57</v>
      </c>
      <c r="J6" s="39">
        <v>969000</v>
      </c>
      <c r="K6" s="39">
        <v>8876</v>
      </c>
      <c r="L6" s="39">
        <v>26628000</v>
      </c>
      <c r="M6" s="39">
        <v>6998</v>
      </c>
      <c r="N6" s="39">
        <v>20994000</v>
      </c>
      <c r="O6" s="39">
        <v>116</v>
      </c>
      <c r="P6" s="39">
        <v>348000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/>
      <c r="X6" s="39"/>
      <c r="Y6" s="39"/>
      <c r="Z6" s="39"/>
      <c r="AA6" s="39">
        <f t="shared" si="0"/>
        <v>16173</v>
      </c>
      <c r="AB6" s="39">
        <f t="shared" si="1"/>
        <v>49317000</v>
      </c>
      <c r="AC6" s="39">
        <f t="shared" si="2"/>
        <v>3049.3414950844</v>
      </c>
    </row>
    <row r="7" spans="1:29" ht="16.5" customHeight="1">
      <c r="A7" s="33">
        <v>5</v>
      </c>
      <c r="B7" s="98" t="s">
        <v>23</v>
      </c>
      <c r="C7" s="39">
        <v>9390</v>
      </c>
      <c r="D7" s="39">
        <v>14560000</v>
      </c>
      <c r="E7" s="39">
        <v>0</v>
      </c>
      <c r="F7" s="39">
        <v>0</v>
      </c>
      <c r="G7" s="39">
        <v>21491</v>
      </c>
      <c r="H7" s="39">
        <v>38281000</v>
      </c>
      <c r="I7" s="39">
        <v>21103</v>
      </c>
      <c r="J7" s="39">
        <v>32371000</v>
      </c>
      <c r="K7" s="39">
        <v>35098</v>
      </c>
      <c r="L7" s="39">
        <v>71873500</v>
      </c>
      <c r="M7" s="39">
        <v>5155</v>
      </c>
      <c r="N7" s="39">
        <v>10718500</v>
      </c>
      <c r="O7" s="39">
        <v>1911</v>
      </c>
      <c r="P7" s="39">
        <v>4215500</v>
      </c>
      <c r="Q7" s="39">
        <v>13112</v>
      </c>
      <c r="R7" s="39">
        <v>27263000</v>
      </c>
      <c r="S7" s="39">
        <v>34538</v>
      </c>
      <c r="T7" s="39">
        <v>70805000</v>
      </c>
      <c r="U7" s="39">
        <v>49154</v>
      </c>
      <c r="V7" s="39">
        <v>128431000</v>
      </c>
      <c r="W7" s="39"/>
      <c r="X7" s="39"/>
      <c r="Y7" s="39"/>
      <c r="Z7" s="39"/>
      <c r="AA7" s="39">
        <f t="shared" si="0"/>
        <v>190952</v>
      </c>
      <c r="AB7" s="39">
        <f t="shared" si="1"/>
        <v>398518500</v>
      </c>
      <c r="AC7" s="39">
        <f t="shared" si="2"/>
        <v>2087.008777074867</v>
      </c>
    </row>
    <row r="8" spans="1:29" ht="16.5" customHeight="1">
      <c r="A8" s="33">
        <v>6</v>
      </c>
      <c r="B8" s="98" t="s">
        <v>25</v>
      </c>
      <c r="C8" s="39">
        <v>9949</v>
      </c>
      <c r="D8" s="39">
        <v>29847000</v>
      </c>
      <c r="E8" s="39">
        <v>1052</v>
      </c>
      <c r="F8" s="39">
        <v>3158000</v>
      </c>
      <c r="G8" s="39">
        <v>350</v>
      </c>
      <c r="H8" s="39">
        <v>1050000</v>
      </c>
      <c r="I8" s="39">
        <v>1418</v>
      </c>
      <c r="J8" s="39">
        <v>4254000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/>
      <c r="X8" s="39"/>
      <c r="Y8" s="39"/>
      <c r="Z8" s="39"/>
      <c r="AA8" s="39">
        <f t="shared" si="0"/>
        <v>12769</v>
      </c>
      <c r="AB8" s="39">
        <f t="shared" si="1"/>
        <v>38309000</v>
      </c>
      <c r="AC8" s="39">
        <f t="shared" si="2"/>
        <v>3000.1566293366745</v>
      </c>
    </row>
    <row r="9" spans="1:29" ht="16.5" customHeight="1">
      <c r="A9" s="33">
        <v>7</v>
      </c>
      <c r="B9" s="98" t="s">
        <v>59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/>
      <c r="X9" s="39"/>
      <c r="Y9" s="39"/>
      <c r="Z9" s="39"/>
      <c r="AA9" s="39">
        <f t="shared" si="0"/>
        <v>0</v>
      </c>
      <c r="AB9" s="39">
        <f t="shared" si="1"/>
        <v>0</v>
      </c>
      <c r="AC9" s="39">
        <f t="shared" si="2"/>
        <v>0</v>
      </c>
    </row>
    <row r="10" spans="1:29" ht="16.5" customHeight="1">
      <c r="A10" s="33">
        <v>8</v>
      </c>
      <c r="B10" s="98" t="s">
        <v>26</v>
      </c>
      <c r="C10" s="39">
        <v>0</v>
      </c>
      <c r="D10" s="39">
        <v>0</v>
      </c>
      <c r="E10" s="39">
        <v>0</v>
      </c>
      <c r="F10" s="39">
        <v>0</v>
      </c>
      <c r="G10" s="39">
        <v>5573</v>
      </c>
      <c r="H10" s="39">
        <v>22292000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98</v>
      </c>
      <c r="R10" s="39">
        <v>294000</v>
      </c>
      <c r="S10" s="39">
        <v>0</v>
      </c>
      <c r="T10" s="39">
        <v>0</v>
      </c>
      <c r="U10" s="39">
        <v>3776</v>
      </c>
      <c r="V10" s="39">
        <v>11328000</v>
      </c>
      <c r="W10" s="39"/>
      <c r="X10" s="39"/>
      <c r="Y10" s="39"/>
      <c r="Z10" s="39"/>
      <c r="AA10" s="39">
        <f t="shared" si="0"/>
        <v>9447</v>
      </c>
      <c r="AB10" s="39">
        <f t="shared" si="1"/>
        <v>33914000</v>
      </c>
      <c r="AC10" s="39">
        <f t="shared" si="2"/>
        <v>3589.922726791574</v>
      </c>
    </row>
    <row r="11" spans="1:29" ht="16.5" customHeight="1">
      <c r="A11" s="33">
        <v>9</v>
      </c>
      <c r="B11" s="98" t="s">
        <v>40</v>
      </c>
      <c r="C11" s="39">
        <v>0</v>
      </c>
      <c r="D11" s="39">
        <v>0</v>
      </c>
      <c r="E11" s="39">
        <v>0</v>
      </c>
      <c r="F11" s="39">
        <v>0</v>
      </c>
      <c r="G11" s="39">
        <v>4921</v>
      </c>
      <c r="H11" s="39">
        <v>24605000</v>
      </c>
      <c r="I11" s="39">
        <v>881</v>
      </c>
      <c r="J11" s="39">
        <v>4405000</v>
      </c>
      <c r="K11" s="39">
        <v>341</v>
      </c>
      <c r="L11" s="39">
        <v>1705000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>
        <f t="shared" si="0"/>
        <v>6143</v>
      </c>
      <c r="AB11" s="39">
        <f t="shared" si="1"/>
        <v>30715000</v>
      </c>
      <c r="AC11" s="39">
        <f t="shared" si="2"/>
        <v>5000</v>
      </c>
    </row>
    <row r="12" spans="1:29" ht="16.5" customHeight="1">
      <c r="A12" s="33">
        <v>10</v>
      </c>
      <c r="B12" s="98" t="s">
        <v>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/>
      <c r="X12" s="39"/>
      <c r="Y12" s="39"/>
      <c r="Z12" s="39"/>
      <c r="AA12" s="39">
        <f t="shared" si="0"/>
        <v>0</v>
      </c>
      <c r="AB12" s="39">
        <f t="shared" si="1"/>
        <v>0</v>
      </c>
      <c r="AC12" s="39">
        <f t="shared" si="2"/>
        <v>0</v>
      </c>
    </row>
    <row r="13" spans="1:29" ht="16.5" customHeight="1">
      <c r="A13" s="33">
        <v>11</v>
      </c>
      <c r="B13" s="98" t="s">
        <v>61</v>
      </c>
      <c r="C13" s="39">
        <v>0</v>
      </c>
      <c r="D13" s="39">
        <v>0</v>
      </c>
      <c r="E13" s="39">
        <v>0</v>
      </c>
      <c r="F13" s="39">
        <v>0</v>
      </c>
      <c r="G13" s="39">
        <v>180</v>
      </c>
      <c r="H13" s="39">
        <v>900000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52</v>
      </c>
      <c r="R13" s="39">
        <v>130000</v>
      </c>
      <c r="S13" s="39">
        <v>0</v>
      </c>
      <c r="T13" s="39">
        <v>0</v>
      </c>
      <c r="U13" s="39">
        <v>199</v>
      </c>
      <c r="V13" s="39">
        <v>597000</v>
      </c>
      <c r="W13" s="39"/>
      <c r="X13" s="39"/>
      <c r="Y13" s="39"/>
      <c r="Z13" s="39"/>
      <c r="AA13" s="39">
        <f t="shared" si="0"/>
        <v>431</v>
      </c>
      <c r="AB13" s="39">
        <f t="shared" si="1"/>
        <v>1627000</v>
      </c>
      <c r="AC13" s="39">
        <f t="shared" si="2"/>
        <v>3774.941995359629</v>
      </c>
    </row>
    <row r="14" spans="1:29" ht="16.5" customHeight="1">
      <c r="A14" s="33">
        <v>12</v>
      </c>
      <c r="B14" s="98" t="s">
        <v>71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62</v>
      </c>
      <c r="J14" s="39">
        <v>3100000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/>
      <c r="X14" s="39"/>
      <c r="Y14" s="39"/>
      <c r="Z14" s="39"/>
      <c r="AA14" s="39">
        <f t="shared" si="0"/>
        <v>62</v>
      </c>
      <c r="AB14" s="39">
        <f t="shared" si="1"/>
        <v>3100000</v>
      </c>
      <c r="AC14" s="39">
        <f t="shared" si="2"/>
        <v>50000</v>
      </c>
    </row>
    <row r="15" spans="1:29" ht="16.5" customHeight="1">
      <c r="A15" s="33">
        <v>13</v>
      </c>
      <c r="B15" s="98" t="s">
        <v>31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128</v>
      </c>
      <c r="J15" s="39">
        <v>5120000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/>
      <c r="X15" s="39"/>
      <c r="Y15" s="39"/>
      <c r="Z15" s="39"/>
      <c r="AA15" s="39">
        <f t="shared" si="0"/>
        <v>128</v>
      </c>
      <c r="AB15" s="39">
        <f t="shared" si="1"/>
        <v>5120000</v>
      </c>
      <c r="AC15" s="39">
        <f t="shared" si="2"/>
        <v>40000</v>
      </c>
    </row>
    <row r="16" spans="1:29" ht="16.5" customHeight="1">
      <c r="A16" s="33">
        <v>14</v>
      </c>
      <c r="B16" s="98" t="s">
        <v>64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/>
      <c r="X16" s="39"/>
      <c r="Y16" s="39"/>
      <c r="Z16" s="39"/>
      <c r="AA16" s="39">
        <f t="shared" si="0"/>
        <v>0</v>
      </c>
      <c r="AB16" s="39">
        <f t="shared" si="1"/>
        <v>0</v>
      </c>
      <c r="AC16" s="39">
        <f t="shared" si="2"/>
        <v>0</v>
      </c>
    </row>
    <row r="17" spans="1:29" ht="16.5" customHeight="1">
      <c r="A17" s="33">
        <v>15</v>
      </c>
      <c r="B17" s="98" t="s">
        <v>24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/>
      <c r="X17" s="39"/>
      <c r="Y17" s="39"/>
      <c r="Z17" s="39"/>
      <c r="AA17" s="39">
        <f t="shared" si="0"/>
        <v>0</v>
      </c>
      <c r="AB17" s="39">
        <f t="shared" si="1"/>
        <v>0</v>
      </c>
      <c r="AC17" s="39">
        <f t="shared" si="2"/>
        <v>0</v>
      </c>
    </row>
    <row r="18" spans="1:29" ht="16.5" customHeight="1">
      <c r="A18" s="33">
        <v>16</v>
      </c>
      <c r="B18" s="98" t="s">
        <v>53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123</v>
      </c>
      <c r="J18" s="39">
        <v>7380000</v>
      </c>
      <c r="K18" s="39">
        <v>0</v>
      </c>
      <c r="L18" s="39">
        <v>0</v>
      </c>
      <c r="M18" s="39">
        <v>20</v>
      </c>
      <c r="N18" s="39">
        <v>2000000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/>
      <c r="X18" s="39"/>
      <c r="Y18" s="39"/>
      <c r="Z18" s="39"/>
      <c r="AA18" s="39">
        <f t="shared" si="0"/>
        <v>143</v>
      </c>
      <c r="AB18" s="39">
        <f t="shared" si="1"/>
        <v>9380000</v>
      </c>
      <c r="AC18" s="39">
        <f t="shared" si="2"/>
        <v>65594.40559440559</v>
      </c>
    </row>
    <row r="19" spans="1:29" ht="16.5" customHeight="1">
      <c r="A19" s="33">
        <v>17</v>
      </c>
      <c r="B19" s="98" t="s">
        <v>81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137</v>
      </c>
      <c r="J19" s="39">
        <v>959000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/>
      <c r="X19" s="39"/>
      <c r="Y19" s="39"/>
      <c r="Z19" s="39"/>
      <c r="AA19" s="39">
        <f t="shared" si="0"/>
        <v>137</v>
      </c>
      <c r="AB19" s="39">
        <f t="shared" si="1"/>
        <v>959000</v>
      </c>
      <c r="AC19" s="39">
        <f t="shared" si="2"/>
        <v>7000</v>
      </c>
    </row>
    <row r="20" spans="1:29" ht="16.5" customHeight="1">
      <c r="A20" s="33">
        <v>18</v>
      </c>
      <c r="B20" s="98" t="s">
        <v>83</v>
      </c>
      <c r="C20" s="39">
        <v>119</v>
      </c>
      <c r="D20" s="39">
        <v>357000</v>
      </c>
      <c r="E20" s="39">
        <v>0</v>
      </c>
      <c r="F20" s="39">
        <v>0</v>
      </c>
      <c r="G20" s="39">
        <v>0</v>
      </c>
      <c r="H20" s="39">
        <v>0</v>
      </c>
      <c r="I20" s="39">
        <v>22</v>
      </c>
      <c r="J20" s="39">
        <v>66000</v>
      </c>
      <c r="K20" s="39">
        <v>41</v>
      </c>
      <c r="L20" s="39">
        <v>123000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/>
      <c r="X20" s="39"/>
      <c r="Y20" s="39"/>
      <c r="Z20" s="39"/>
      <c r="AA20" s="39">
        <f t="shared" si="0"/>
        <v>182</v>
      </c>
      <c r="AB20" s="39">
        <f t="shared" si="1"/>
        <v>546000</v>
      </c>
      <c r="AC20" s="39">
        <f t="shared" si="2"/>
        <v>3000</v>
      </c>
    </row>
    <row r="21" spans="1:29" ht="16.5" customHeight="1">
      <c r="A21" s="33">
        <v>19</v>
      </c>
      <c r="B21" s="98" t="s">
        <v>84</v>
      </c>
      <c r="C21" s="39">
        <v>0</v>
      </c>
      <c r="D21" s="39">
        <v>0</v>
      </c>
      <c r="E21" s="39">
        <v>0</v>
      </c>
      <c r="F21" s="39">
        <v>0</v>
      </c>
      <c r="G21" s="39">
        <v>2486</v>
      </c>
      <c r="H21" s="39">
        <v>4972000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176</v>
      </c>
      <c r="V21" s="39">
        <v>528000</v>
      </c>
      <c r="W21" s="39"/>
      <c r="X21" s="39"/>
      <c r="Y21" s="39"/>
      <c r="Z21" s="39"/>
      <c r="AA21" s="39">
        <f t="shared" si="0"/>
        <v>2662</v>
      </c>
      <c r="AB21" s="39">
        <f t="shared" si="1"/>
        <v>5500000</v>
      </c>
      <c r="AC21" s="39">
        <f t="shared" si="2"/>
        <v>2066.115702479339</v>
      </c>
    </row>
    <row r="22" spans="1:29" ht="16.5" customHeight="1">
      <c r="A22" s="33">
        <v>20</v>
      </c>
      <c r="B22" s="98" t="s">
        <v>104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67</v>
      </c>
      <c r="J22" s="39">
        <v>804000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/>
      <c r="X22" s="39"/>
      <c r="Y22" s="39"/>
      <c r="Z22" s="39"/>
      <c r="AA22" s="39">
        <f t="shared" si="0"/>
        <v>67</v>
      </c>
      <c r="AB22" s="39">
        <f t="shared" si="1"/>
        <v>804000</v>
      </c>
      <c r="AC22" s="39">
        <f t="shared" si="2"/>
        <v>12000</v>
      </c>
    </row>
    <row r="23" spans="1:29" ht="16.5" customHeight="1">
      <c r="A23" s="33">
        <v>21</v>
      </c>
      <c r="B23" s="98" t="s">
        <v>105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237</v>
      </c>
      <c r="V23" s="39">
        <v>3555000</v>
      </c>
      <c r="W23" s="39"/>
      <c r="X23" s="39"/>
      <c r="Y23" s="39"/>
      <c r="Z23" s="39"/>
      <c r="AA23" s="39">
        <f t="shared" si="0"/>
        <v>237</v>
      </c>
      <c r="AB23" s="39">
        <f t="shared" si="1"/>
        <v>3555000</v>
      </c>
      <c r="AC23" s="39">
        <f t="shared" si="2"/>
        <v>15000</v>
      </c>
    </row>
    <row r="24" spans="1:29" ht="16.5" customHeight="1">
      <c r="A24" s="33">
        <v>22</v>
      </c>
      <c r="B24" s="98" t="s">
        <v>106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122</v>
      </c>
      <c r="V24" s="39">
        <v>3660000</v>
      </c>
      <c r="W24" s="39"/>
      <c r="X24" s="39"/>
      <c r="Y24" s="39"/>
      <c r="Z24" s="39"/>
      <c r="AA24" s="39">
        <f t="shared" si="0"/>
        <v>122</v>
      </c>
      <c r="AB24" s="39">
        <f t="shared" si="1"/>
        <v>3660000</v>
      </c>
      <c r="AC24" s="39">
        <f t="shared" si="2"/>
        <v>30000</v>
      </c>
    </row>
    <row r="25" spans="1:29" ht="16.5" customHeight="1">
      <c r="A25" s="33">
        <v>23</v>
      </c>
      <c r="B25" s="98" t="s">
        <v>107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178</v>
      </c>
      <c r="V25" s="39">
        <v>4272000</v>
      </c>
      <c r="W25" s="39"/>
      <c r="X25" s="39"/>
      <c r="Y25" s="39"/>
      <c r="Z25" s="39"/>
      <c r="AA25" s="39">
        <f t="shared" si="0"/>
        <v>178</v>
      </c>
      <c r="AB25" s="39">
        <f t="shared" si="1"/>
        <v>4272000</v>
      </c>
      <c r="AC25" s="39">
        <f t="shared" si="2"/>
        <v>24000</v>
      </c>
    </row>
    <row r="26" spans="1:29" ht="16.5" customHeight="1">
      <c r="A26" s="33">
        <v>24</v>
      </c>
      <c r="B26" s="98" t="s">
        <v>85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/>
      <c r="X26" s="39"/>
      <c r="Y26" s="39"/>
      <c r="Z26" s="39"/>
      <c r="AA26" s="39">
        <f t="shared" si="0"/>
        <v>0</v>
      </c>
      <c r="AB26" s="39">
        <f t="shared" si="1"/>
        <v>0</v>
      </c>
      <c r="AC26" s="39">
        <f t="shared" si="2"/>
        <v>0</v>
      </c>
    </row>
    <row r="27" spans="2:29" ht="12.75">
      <c r="B27" s="9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3:29" ht="12.75">
      <c r="C28" s="69">
        <f>SUBTOTAL(109,C3:C27)</f>
        <v>44741</v>
      </c>
      <c r="D28" s="69">
        <f aca="true" t="shared" si="3" ref="D28:AC28">SUBTOTAL(109,D3:D27)</f>
        <v>436179000</v>
      </c>
      <c r="E28" s="69">
        <f t="shared" si="3"/>
        <v>1072</v>
      </c>
      <c r="F28" s="69">
        <f t="shared" si="3"/>
        <v>3198000</v>
      </c>
      <c r="G28" s="69">
        <f t="shared" si="3"/>
        <v>53738</v>
      </c>
      <c r="H28" s="69">
        <f t="shared" si="3"/>
        <v>316944000</v>
      </c>
      <c r="I28" s="69">
        <f>SUBTOTAL(109,I3:I27)</f>
        <v>136548</v>
      </c>
      <c r="J28" s="69">
        <f t="shared" si="3"/>
        <v>1296727500</v>
      </c>
      <c r="K28" s="69">
        <f t="shared" si="3"/>
        <v>114648</v>
      </c>
      <c r="L28" s="69">
        <f t="shared" si="3"/>
        <v>803249500</v>
      </c>
      <c r="M28" s="69">
        <f t="shared" si="3"/>
        <v>59691</v>
      </c>
      <c r="N28" s="69">
        <f t="shared" si="3"/>
        <v>603928500</v>
      </c>
      <c r="O28" s="69">
        <f t="shared" si="3"/>
        <v>83141</v>
      </c>
      <c r="P28" s="69">
        <f t="shared" si="3"/>
        <v>927294500</v>
      </c>
      <c r="Q28" s="69">
        <f t="shared" si="3"/>
        <v>40518</v>
      </c>
      <c r="R28" s="69">
        <f t="shared" si="3"/>
        <v>354076500</v>
      </c>
      <c r="S28" s="69">
        <f t="shared" si="3"/>
        <v>62218</v>
      </c>
      <c r="T28" s="69">
        <f t="shared" si="3"/>
        <v>402167000</v>
      </c>
      <c r="U28" s="69">
        <f t="shared" si="3"/>
        <v>83707</v>
      </c>
      <c r="V28" s="69">
        <f t="shared" si="3"/>
        <v>507368000</v>
      </c>
      <c r="W28" s="69">
        <f t="shared" si="3"/>
        <v>0</v>
      </c>
      <c r="X28" s="69">
        <f t="shared" si="3"/>
        <v>0</v>
      </c>
      <c r="Y28" s="69">
        <f t="shared" si="3"/>
        <v>0</v>
      </c>
      <c r="Z28" s="69">
        <f t="shared" si="3"/>
        <v>0</v>
      </c>
      <c r="AA28" s="69">
        <f>SUBTOTAL(109,AA3:AA27)</f>
        <v>680022</v>
      </c>
      <c r="AB28" s="69">
        <f t="shared" si="3"/>
        <v>5651132500</v>
      </c>
      <c r="AC28" s="69">
        <f t="shared" si="3"/>
        <v>281888.02619253553</v>
      </c>
    </row>
    <row r="30" ht="17.25" customHeight="1">
      <c r="A30" s="95" t="s">
        <v>33</v>
      </c>
    </row>
    <row r="31" spans="1:29" s="36" customFormat="1" ht="17.25" customHeight="1">
      <c r="A31" s="36" t="s">
        <v>0</v>
      </c>
      <c r="B31" s="36" t="s">
        <v>79</v>
      </c>
      <c r="C31" s="96" t="s">
        <v>80</v>
      </c>
      <c r="D31" s="36" t="s">
        <v>87</v>
      </c>
      <c r="E31" s="36" t="s">
        <v>9</v>
      </c>
      <c r="F31" s="36" t="s">
        <v>88</v>
      </c>
      <c r="G31" s="36" t="s">
        <v>10</v>
      </c>
      <c r="H31" s="36" t="s">
        <v>89</v>
      </c>
      <c r="I31" s="36" t="s">
        <v>11</v>
      </c>
      <c r="J31" s="36" t="s">
        <v>90</v>
      </c>
      <c r="K31" s="36" t="s">
        <v>12</v>
      </c>
      <c r="L31" s="36" t="s">
        <v>91</v>
      </c>
      <c r="M31" s="36" t="s">
        <v>13</v>
      </c>
      <c r="N31" s="36" t="s">
        <v>92</v>
      </c>
      <c r="O31" s="36" t="s">
        <v>14</v>
      </c>
      <c r="P31" s="36" t="s">
        <v>93</v>
      </c>
      <c r="Q31" s="36" t="s">
        <v>15</v>
      </c>
      <c r="R31" s="36" t="s">
        <v>94</v>
      </c>
      <c r="S31" s="36" t="s">
        <v>16</v>
      </c>
      <c r="T31" s="36" t="s">
        <v>95</v>
      </c>
      <c r="U31" s="36" t="s">
        <v>86</v>
      </c>
      <c r="V31" s="36" t="s">
        <v>96</v>
      </c>
      <c r="W31" s="36" t="s">
        <v>18</v>
      </c>
      <c r="X31" s="36" t="s">
        <v>97</v>
      </c>
      <c r="Y31" s="36" t="s">
        <v>19</v>
      </c>
      <c r="Z31" s="36" t="s">
        <v>98</v>
      </c>
      <c r="AA31" s="97" t="s">
        <v>102</v>
      </c>
      <c r="AB31" s="97" t="s">
        <v>103</v>
      </c>
      <c r="AC31" s="36" t="s">
        <v>101</v>
      </c>
    </row>
    <row r="32" spans="1:29" ht="17.25" customHeight="1">
      <c r="A32" s="33">
        <v>1</v>
      </c>
      <c r="B32" s="98" t="s">
        <v>29</v>
      </c>
      <c r="C32" s="39">
        <v>749</v>
      </c>
      <c r="D32" s="39">
        <v>44940000</v>
      </c>
      <c r="E32" s="39">
        <v>4835</v>
      </c>
      <c r="F32" s="39">
        <v>280430000</v>
      </c>
      <c r="G32" s="39">
        <v>26423</v>
      </c>
      <c r="H32" s="39">
        <v>1479688000</v>
      </c>
      <c r="I32" s="39">
        <v>3575</v>
      </c>
      <c r="J32" s="39">
        <v>157300000</v>
      </c>
      <c r="K32" s="39">
        <v>4687</v>
      </c>
      <c r="L32" s="39">
        <v>210915000</v>
      </c>
      <c r="M32" s="39">
        <v>10139</v>
      </c>
      <c r="N32" s="39">
        <v>425838000</v>
      </c>
      <c r="O32" s="39">
        <v>13184</v>
      </c>
      <c r="P32" s="39">
        <v>487808000</v>
      </c>
      <c r="Q32" s="39">
        <v>4871</v>
      </c>
      <c r="R32" s="39">
        <v>219195000</v>
      </c>
      <c r="S32" s="39">
        <v>3497</v>
      </c>
      <c r="T32" s="39">
        <v>181844000</v>
      </c>
      <c r="U32" s="39">
        <v>5826</v>
      </c>
      <c r="V32" s="39">
        <v>291300000</v>
      </c>
      <c r="W32" s="39"/>
      <c r="X32" s="39"/>
      <c r="Y32" s="39"/>
      <c r="Z32" s="39"/>
      <c r="AA32" s="39">
        <f aca="true" t="shared" si="4" ref="AA32:AA52">SUM(C32,E32,G32,I32,K32,M32,O32,Q32,S32,U32,W32,Y32)</f>
        <v>77786</v>
      </c>
      <c r="AB32" s="39">
        <f aca="true" t="shared" si="5" ref="AB32:AB52">SUM(D32,F32,H32,J32,L32,N32,P32,R32,T32,V32,X32,Z32)</f>
        <v>3779258000</v>
      </c>
      <c r="AC32" s="39">
        <f aca="true" t="shared" si="6" ref="AC32:AC52">_xlfn.IFERROR(AB32/AA32,0)</f>
        <v>48585.32383719435</v>
      </c>
    </row>
    <row r="33" spans="1:29" ht="17.25" customHeight="1">
      <c r="A33" s="33">
        <v>2</v>
      </c>
      <c r="B33" s="98" t="s">
        <v>30</v>
      </c>
      <c r="C33" s="39">
        <v>6505</v>
      </c>
      <c r="D33" s="39">
        <v>104080000</v>
      </c>
      <c r="E33" s="39">
        <v>125</v>
      </c>
      <c r="F33" s="39">
        <v>1500000</v>
      </c>
      <c r="G33" s="39">
        <v>12213</v>
      </c>
      <c r="H33" s="39">
        <v>146556000</v>
      </c>
      <c r="I33" s="39">
        <v>11057</v>
      </c>
      <c r="J33" s="39">
        <v>121627000</v>
      </c>
      <c r="K33" s="39">
        <v>7987</v>
      </c>
      <c r="L33" s="39">
        <v>79870000</v>
      </c>
      <c r="M33" s="39">
        <v>5429</v>
      </c>
      <c r="N33" s="39">
        <v>65148000</v>
      </c>
      <c r="O33" s="39">
        <v>6539</v>
      </c>
      <c r="P33" s="39">
        <v>75198500</v>
      </c>
      <c r="Q33" s="39">
        <v>1347</v>
      </c>
      <c r="R33" s="39">
        <v>16164000</v>
      </c>
      <c r="S33" s="39">
        <v>886</v>
      </c>
      <c r="T33" s="39">
        <v>10632000</v>
      </c>
      <c r="U33" s="39">
        <v>843</v>
      </c>
      <c r="V33" s="39">
        <v>10116000</v>
      </c>
      <c r="W33" s="39"/>
      <c r="X33" s="39"/>
      <c r="Y33" s="39"/>
      <c r="Z33" s="39"/>
      <c r="AA33" s="39">
        <f t="shared" si="4"/>
        <v>52931</v>
      </c>
      <c r="AB33" s="39">
        <f t="shared" si="5"/>
        <v>630891500</v>
      </c>
      <c r="AC33" s="39">
        <f t="shared" si="6"/>
        <v>11919.130566208838</v>
      </c>
    </row>
    <row r="34" spans="1:29" ht="17.25" customHeight="1">
      <c r="A34" s="33">
        <v>3</v>
      </c>
      <c r="B34" s="98" t="s">
        <v>99</v>
      </c>
      <c r="C34" s="39">
        <v>441</v>
      </c>
      <c r="D34" s="39">
        <v>441000</v>
      </c>
      <c r="E34" s="39">
        <v>0</v>
      </c>
      <c r="F34" s="39">
        <v>0</v>
      </c>
      <c r="G34" s="39">
        <v>188</v>
      </c>
      <c r="H34" s="39">
        <v>282000</v>
      </c>
      <c r="I34" s="39">
        <v>181</v>
      </c>
      <c r="J34" s="39">
        <v>271500</v>
      </c>
      <c r="K34" s="39">
        <v>27</v>
      </c>
      <c r="L34" s="39">
        <v>40500</v>
      </c>
      <c r="M34" s="39">
        <v>77</v>
      </c>
      <c r="N34" s="39">
        <v>115500</v>
      </c>
      <c r="O34" s="39">
        <v>0</v>
      </c>
      <c r="P34" s="39">
        <v>0</v>
      </c>
      <c r="Q34" s="39">
        <v>61</v>
      </c>
      <c r="R34" s="39">
        <v>91500</v>
      </c>
      <c r="S34" s="39">
        <v>0</v>
      </c>
      <c r="T34" s="39">
        <v>0</v>
      </c>
      <c r="U34" s="39">
        <v>0</v>
      </c>
      <c r="V34" s="39">
        <v>0</v>
      </c>
      <c r="W34" s="39"/>
      <c r="X34" s="39"/>
      <c r="Y34" s="39"/>
      <c r="Z34" s="39"/>
      <c r="AA34" s="39">
        <f t="shared" si="4"/>
        <v>975</v>
      </c>
      <c r="AB34" s="39">
        <f t="shared" si="5"/>
        <v>1242000</v>
      </c>
      <c r="AC34" s="39">
        <f t="shared" si="6"/>
        <v>1273.8461538461538</v>
      </c>
    </row>
    <row r="35" spans="1:29" ht="17.25" customHeight="1">
      <c r="A35" s="33">
        <v>4</v>
      </c>
      <c r="B35" s="98" t="s">
        <v>22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123</v>
      </c>
      <c r="L35" s="39">
        <v>369000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/>
      <c r="X35" s="39"/>
      <c r="Y35" s="39"/>
      <c r="Z35" s="39"/>
      <c r="AA35" s="39">
        <f t="shared" si="4"/>
        <v>123</v>
      </c>
      <c r="AB35" s="39">
        <f t="shared" si="5"/>
        <v>369000</v>
      </c>
      <c r="AC35" s="39">
        <f t="shared" si="6"/>
        <v>3000</v>
      </c>
    </row>
    <row r="36" spans="1:29" ht="17.25" customHeight="1">
      <c r="A36" s="33">
        <v>5</v>
      </c>
      <c r="B36" s="98" t="s">
        <v>23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/>
      <c r="X36" s="39"/>
      <c r="Y36" s="39"/>
      <c r="Z36" s="39"/>
      <c r="AA36" s="39">
        <f t="shared" si="4"/>
        <v>0</v>
      </c>
      <c r="AB36" s="39">
        <f t="shared" si="5"/>
        <v>0</v>
      </c>
      <c r="AC36" s="39">
        <f t="shared" si="6"/>
        <v>0</v>
      </c>
    </row>
    <row r="37" spans="1:29" ht="17.25" customHeight="1">
      <c r="A37" s="33">
        <v>6</v>
      </c>
      <c r="B37" s="98" t="s">
        <v>25</v>
      </c>
      <c r="C37" s="39">
        <v>211</v>
      </c>
      <c r="D37" s="39">
        <v>633000</v>
      </c>
      <c r="E37" s="39">
        <v>0</v>
      </c>
      <c r="F37" s="39">
        <v>0</v>
      </c>
      <c r="G37" s="39">
        <v>0</v>
      </c>
      <c r="H37" s="39">
        <v>0</v>
      </c>
      <c r="I37" s="39">
        <v>256</v>
      </c>
      <c r="J37" s="39">
        <v>768000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292</v>
      </c>
      <c r="V37" s="39">
        <v>876000</v>
      </c>
      <c r="W37" s="39"/>
      <c r="X37" s="39"/>
      <c r="Y37" s="39"/>
      <c r="Z37" s="39"/>
      <c r="AA37" s="39">
        <f t="shared" si="4"/>
        <v>759</v>
      </c>
      <c r="AB37" s="39">
        <f t="shared" si="5"/>
        <v>2277000</v>
      </c>
      <c r="AC37" s="39">
        <f t="shared" si="6"/>
        <v>3000</v>
      </c>
    </row>
    <row r="38" spans="1:29" ht="17.25" customHeight="1">
      <c r="A38" s="33">
        <v>7</v>
      </c>
      <c r="B38" s="98" t="s">
        <v>59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33</v>
      </c>
      <c r="N38" s="39">
        <v>99000</v>
      </c>
      <c r="O38" s="39">
        <v>93</v>
      </c>
      <c r="P38" s="39">
        <v>279000</v>
      </c>
      <c r="Q38" s="39">
        <v>41</v>
      </c>
      <c r="R38" s="39">
        <v>123000</v>
      </c>
      <c r="S38" s="39">
        <v>35</v>
      </c>
      <c r="T38" s="39">
        <v>105000</v>
      </c>
      <c r="U38" s="39">
        <v>25</v>
      </c>
      <c r="V38" s="39">
        <v>75000</v>
      </c>
      <c r="W38" s="39"/>
      <c r="X38" s="39"/>
      <c r="Y38" s="39"/>
      <c r="Z38" s="39"/>
      <c r="AA38" s="39">
        <f t="shared" si="4"/>
        <v>227</v>
      </c>
      <c r="AB38" s="39">
        <f t="shared" si="5"/>
        <v>681000</v>
      </c>
      <c r="AC38" s="39">
        <f t="shared" si="6"/>
        <v>3000</v>
      </c>
    </row>
    <row r="39" spans="1:29" ht="17.25" customHeight="1">
      <c r="A39" s="33">
        <v>8</v>
      </c>
      <c r="B39" s="98" t="s">
        <v>26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/>
      <c r="X39" s="39"/>
      <c r="Y39" s="39"/>
      <c r="Z39" s="39"/>
      <c r="AA39" s="39">
        <f t="shared" si="4"/>
        <v>0</v>
      </c>
      <c r="AB39" s="39">
        <f t="shared" si="5"/>
        <v>0</v>
      </c>
      <c r="AC39" s="39">
        <f t="shared" si="6"/>
        <v>0</v>
      </c>
    </row>
    <row r="40" spans="1:29" ht="17.25" customHeight="1">
      <c r="A40" s="33">
        <v>9</v>
      </c>
      <c r="B40" s="98" t="s">
        <v>40</v>
      </c>
      <c r="C40" s="39">
        <v>62</v>
      </c>
      <c r="D40" s="39">
        <v>310000</v>
      </c>
      <c r="E40" s="39">
        <v>0</v>
      </c>
      <c r="F40" s="39">
        <v>0</v>
      </c>
      <c r="G40" s="39">
        <v>0</v>
      </c>
      <c r="H40" s="39">
        <v>0</v>
      </c>
      <c r="I40" s="39">
        <v>20</v>
      </c>
      <c r="J40" s="39">
        <v>100000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/>
      <c r="X40" s="39"/>
      <c r="Y40" s="39"/>
      <c r="Z40" s="39"/>
      <c r="AA40" s="39">
        <f t="shared" si="4"/>
        <v>82</v>
      </c>
      <c r="AB40" s="39">
        <f t="shared" si="5"/>
        <v>410000</v>
      </c>
      <c r="AC40" s="39">
        <f t="shared" si="6"/>
        <v>5000</v>
      </c>
    </row>
    <row r="41" spans="1:29" ht="17.25" customHeight="1">
      <c r="A41" s="33">
        <v>10</v>
      </c>
      <c r="B41" s="98" t="s">
        <v>60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40</v>
      </c>
      <c r="V41" s="39">
        <v>480000</v>
      </c>
      <c r="W41" s="39"/>
      <c r="X41" s="39"/>
      <c r="Y41" s="39"/>
      <c r="Z41" s="39"/>
      <c r="AA41" s="39">
        <f t="shared" si="4"/>
        <v>40</v>
      </c>
      <c r="AB41" s="39">
        <f t="shared" si="5"/>
        <v>480000</v>
      </c>
      <c r="AC41" s="39">
        <f t="shared" si="6"/>
        <v>12000</v>
      </c>
    </row>
    <row r="42" spans="1:29" ht="17.25" customHeight="1">
      <c r="A42" s="33">
        <v>11</v>
      </c>
      <c r="B42" s="98" t="s">
        <v>61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/>
      <c r="V42" s="39"/>
      <c r="W42" s="39"/>
      <c r="X42" s="39"/>
      <c r="Y42" s="39"/>
      <c r="Z42" s="39"/>
      <c r="AA42" s="39">
        <f t="shared" si="4"/>
        <v>0</v>
      </c>
      <c r="AB42" s="39">
        <f t="shared" si="5"/>
        <v>0</v>
      </c>
      <c r="AC42" s="39">
        <f t="shared" si="6"/>
        <v>0</v>
      </c>
    </row>
    <row r="43" spans="1:29" ht="17.25" customHeight="1">
      <c r="A43" s="33">
        <v>12</v>
      </c>
      <c r="B43" s="98" t="s">
        <v>71</v>
      </c>
      <c r="C43" s="39">
        <v>0</v>
      </c>
      <c r="D43" s="39">
        <v>0</v>
      </c>
      <c r="E43" s="39">
        <v>14</v>
      </c>
      <c r="F43" s="39">
        <v>700000</v>
      </c>
      <c r="G43" s="39">
        <v>18</v>
      </c>
      <c r="H43" s="39">
        <v>900000</v>
      </c>
      <c r="I43" s="39">
        <v>6</v>
      </c>
      <c r="J43" s="39">
        <v>300000</v>
      </c>
      <c r="K43" s="39">
        <v>8</v>
      </c>
      <c r="L43" s="39">
        <v>400000</v>
      </c>
      <c r="M43" s="39">
        <v>13</v>
      </c>
      <c r="N43" s="39">
        <v>650000</v>
      </c>
      <c r="O43" s="39">
        <v>65</v>
      </c>
      <c r="P43" s="39">
        <v>3250000</v>
      </c>
      <c r="Q43" s="39">
        <v>18</v>
      </c>
      <c r="R43" s="39">
        <v>810000</v>
      </c>
      <c r="S43" s="39">
        <v>15</v>
      </c>
      <c r="T43" s="39">
        <v>675000</v>
      </c>
      <c r="U43" s="39">
        <v>21</v>
      </c>
      <c r="V43" s="39">
        <v>735000</v>
      </c>
      <c r="W43" s="39"/>
      <c r="X43" s="39"/>
      <c r="Y43" s="39"/>
      <c r="Z43" s="39"/>
      <c r="AA43" s="39">
        <f t="shared" si="4"/>
        <v>178</v>
      </c>
      <c r="AB43" s="39">
        <f t="shared" si="5"/>
        <v>8420000</v>
      </c>
      <c r="AC43" s="39">
        <f t="shared" si="6"/>
        <v>47303.370786516854</v>
      </c>
    </row>
    <row r="44" spans="1:29" ht="17.25" customHeight="1">
      <c r="A44" s="33">
        <v>13</v>
      </c>
      <c r="B44" s="98" t="s">
        <v>31</v>
      </c>
      <c r="C44" s="39">
        <v>157</v>
      </c>
      <c r="D44" s="39">
        <v>7850000</v>
      </c>
      <c r="E44" s="39">
        <v>0</v>
      </c>
      <c r="F44" s="39">
        <v>0</v>
      </c>
      <c r="G44" s="39">
        <v>371</v>
      </c>
      <c r="H44" s="39">
        <v>16695000</v>
      </c>
      <c r="I44" s="39">
        <v>220</v>
      </c>
      <c r="J44" s="39">
        <v>8800000</v>
      </c>
      <c r="K44" s="39">
        <v>175</v>
      </c>
      <c r="L44" s="39">
        <v>8750000</v>
      </c>
      <c r="M44" s="39">
        <v>245</v>
      </c>
      <c r="N44" s="39">
        <v>11025000</v>
      </c>
      <c r="O44" s="39">
        <v>84</v>
      </c>
      <c r="P44" s="39">
        <v>3780000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/>
      <c r="X44" s="39"/>
      <c r="Y44" s="39"/>
      <c r="Z44" s="39"/>
      <c r="AA44" s="39">
        <f t="shared" si="4"/>
        <v>1252</v>
      </c>
      <c r="AB44" s="39">
        <f t="shared" si="5"/>
        <v>56900000</v>
      </c>
      <c r="AC44" s="39">
        <f t="shared" si="6"/>
        <v>45447.28434504793</v>
      </c>
    </row>
    <row r="45" spans="1:29" ht="17.25" customHeight="1">
      <c r="A45" s="33">
        <v>14</v>
      </c>
      <c r="B45" s="98" t="s">
        <v>64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/>
      <c r="X45" s="39"/>
      <c r="Y45" s="39"/>
      <c r="Z45" s="39"/>
      <c r="AA45" s="39">
        <f t="shared" si="4"/>
        <v>0</v>
      </c>
      <c r="AB45" s="39">
        <f t="shared" si="5"/>
        <v>0</v>
      </c>
      <c r="AC45" s="39">
        <f t="shared" si="6"/>
        <v>0</v>
      </c>
    </row>
    <row r="46" spans="1:29" ht="17.25" customHeight="1">
      <c r="A46" s="33">
        <v>15</v>
      </c>
      <c r="B46" s="98" t="s">
        <v>24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/>
      <c r="X46" s="39"/>
      <c r="Y46" s="39"/>
      <c r="Z46" s="39"/>
      <c r="AA46" s="39">
        <f t="shared" si="4"/>
        <v>0</v>
      </c>
      <c r="AB46" s="39">
        <f t="shared" si="5"/>
        <v>0</v>
      </c>
      <c r="AC46" s="39">
        <f t="shared" si="6"/>
        <v>0</v>
      </c>
    </row>
    <row r="47" spans="1:29" ht="17.25" customHeight="1">
      <c r="A47" s="33">
        <v>16</v>
      </c>
      <c r="B47" s="98" t="s">
        <v>53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/>
      <c r="X47" s="39"/>
      <c r="Y47" s="39"/>
      <c r="Z47" s="39"/>
      <c r="AA47" s="39">
        <f t="shared" si="4"/>
        <v>0</v>
      </c>
      <c r="AB47" s="39">
        <f t="shared" si="5"/>
        <v>0</v>
      </c>
      <c r="AC47" s="39">
        <f t="shared" si="6"/>
        <v>0</v>
      </c>
    </row>
    <row r="48" spans="1:29" ht="17.25" customHeight="1">
      <c r="A48" s="33">
        <v>17</v>
      </c>
      <c r="B48" s="98" t="s">
        <v>81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/>
      <c r="X48" s="39"/>
      <c r="Y48" s="39"/>
      <c r="Z48" s="39"/>
      <c r="AA48" s="39">
        <f t="shared" si="4"/>
        <v>0</v>
      </c>
      <c r="AB48" s="39">
        <f t="shared" si="5"/>
        <v>0</v>
      </c>
      <c r="AC48" s="39">
        <f t="shared" si="6"/>
        <v>0</v>
      </c>
    </row>
    <row r="49" spans="1:29" ht="17.25" customHeight="1">
      <c r="A49" s="33">
        <v>18</v>
      </c>
      <c r="B49" s="98" t="s">
        <v>83</v>
      </c>
      <c r="C49" s="39">
        <v>43</v>
      </c>
      <c r="D49" s="39">
        <v>129000</v>
      </c>
      <c r="E49" s="39">
        <v>96</v>
      </c>
      <c r="F49" s="39">
        <v>336000</v>
      </c>
      <c r="G49" s="39">
        <v>689</v>
      </c>
      <c r="H49" s="39">
        <v>2067000</v>
      </c>
      <c r="I49" s="39">
        <v>140</v>
      </c>
      <c r="J49" s="39">
        <v>420000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/>
      <c r="X49" s="39"/>
      <c r="Y49" s="39"/>
      <c r="Z49" s="39"/>
      <c r="AA49" s="39">
        <f t="shared" si="4"/>
        <v>968</v>
      </c>
      <c r="AB49" s="39">
        <f t="shared" si="5"/>
        <v>2952000</v>
      </c>
      <c r="AC49" s="39">
        <f t="shared" si="6"/>
        <v>3049.586776859504</v>
      </c>
    </row>
    <row r="50" spans="1:29" ht="17.25" customHeight="1">
      <c r="A50" s="33">
        <v>19</v>
      </c>
      <c r="B50" s="98" t="s">
        <v>84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25</v>
      </c>
      <c r="T50" s="39">
        <v>625000</v>
      </c>
      <c r="U50" s="39">
        <v>0</v>
      </c>
      <c r="V50" s="39">
        <v>0</v>
      </c>
      <c r="W50" s="39"/>
      <c r="X50" s="39"/>
      <c r="Y50" s="39"/>
      <c r="Z50" s="39"/>
      <c r="AA50" s="39">
        <f t="shared" si="4"/>
        <v>25</v>
      </c>
      <c r="AB50" s="39">
        <f t="shared" si="5"/>
        <v>625000</v>
      </c>
      <c r="AC50" s="39">
        <f t="shared" si="6"/>
        <v>25000</v>
      </c>
    </row>
    <row r="51" spans="1:29" ht="17.25" customHeight="1">
      <c r="A51" s="33">
        <v>20</v>
      </c>
      <c r="B51" s="98" t="s">
        <v>85</v>
      </c>
      <c r="C51" s="39">
        <v>24</v>
      </c>
      <c r="D51" s="39">
        <v>600000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/>
      <c r="X51" s="39"/>
      <c r="Y51" s="39"/>
      <c r="Z51" s="39"/>
      <c r="AA51" s="39">
        <f t="shared" si="4"/>
        <v>24</v>
      </c>
      <c r="AB51" s="39">
        <f t="shared" si="5"/>
        <v>600000</v>
      </c>
      <c r="AC51" s="39">
        <f t="shared" si="6"/>
        <v>25000</v>
      </c>
    </row>
    <row r="52" spans="3:29" ht="17.25" customHeight="1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>
        <f t="shared" si="4"/>
        <v>0</v>
      </c>
      <c r="AB52" s="39">
        <f t="shared" si="5"/>
        <v>0</v>
      </c>
      <c r="AC52" s="39">
        <f t="shared" si="6"/>
        <v>0</v>
      </c>
    </row>
    <row r="53" spans="2:29" ht="17.25" customHeight="1">
      <c r="B53" t="s">
        <v>27</v>
      </c>
      <c r="C53" s="69">
        <f aca="true" t="shared" si="7" ref="C53:AB53">SUBTOTAL(109,C32:C52)</f>
        <v>8192</v>
      </c>
      <c r="D53" s="69">
        <f t="shared" si="7"/>
        <v>158983000</v>
      </c>
      <c r="E53" s="69">
        <f t="shared" si="7"/>
        <v>5070</v>
      </c>
      <c r="F53" s="69">
        <f t="shared" si="7"/>
        <v>282966000</v>
      </c>
      <c r="G53" s="69">
        <f t="shared" si="7"/>
        <v>39902</v>
      </c>
      <c r="H53" s="69">
        <f t="shared" si="7"/>
        <v>1646188000</v>
      </c>
      <c r="I53" s="69">
        <f t="shared" si="7"/>
        <v>15455</v>
      </c>
      <c r="J53" s="69">
        <f t="shared" si="7"/>
        <v>289586500</v>
      </c>
      <c r="K53" s="69">
        <f t="shared" si="7"/>
        <v>13007</v>
      </c>
      <c r="L53" s="69">
        <f t="shared" si="7"/>
        <v>300344500</v>
      </c>
      <c r="M53" s="69">
        <f t="shared" si="7"/>
        <v>15936</v>
      </c>
      <c r="N53" s="69">
        <f t="shared" si="7"/>
        <v>502875500</v>
      </c>
      <c r="O53" s="69">
        <f t="shared" si="7"/>
        <v>19965</v>
      </c>
      <c r="P53" s="69">
        <f t="shared" si="7"/>
        <v>570315500</v>
      </c>
      <c r="Q53" s="69">
        <f t="shared" si="7"/>
        <v>6338</v>
      </c>
      <c r="R53" s="69">
        <f t="shared" si="7"/>
        <v>236383500</v>
      </c>
      <c r="S53" s="69">
        <f t="shared" si="7"/>
        <v>4458</v>
      </c>
      <c r="T53" s="69">
        <f t="shared" si="7"/>
        <v>193881000</v>
      </c>
      <c r="U53" s="69">
        <f t="shared" si="7"/>
        <v>7047</v>
      </c>
      <c r="V53" s="69">
        <f t="shared" si="7"/>
        <v>303582000</v>
      </c>
      <c r="W53" s="69">
        <f t="shared" si="7"/>
        <v>0</v>
      </c>
      <c r="X53" s="69">
        <f t="shared" si="7"/>
        <v>0</v>
      </c>
      <c r="Y53" s="69">
        <f t="shared" si="7"/>
        <v>0</v>
      </c>
      <c r="Z53" s="69">
        <f t="shared" si="7"/>
        <v>0</v>
      </c>
      <c r="AA53" s="69">
        <f t="shared" si="7"/>
        <v>135370</v>
      </c>
      <c r="AB53" s="69">
        <f t="shared" si="7"/>
        <v>4485105500</v>
      </c>
      <c r="AC53" s="6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zoomScalePageLayoutView="0" workbookViewId="0" topLeftCell="A1">
      <pane xSplit="2" ySplit="2" topLeftCell="R18" activePane="bottomRight" state="frozen"/>
      <selection pane="topLeft" activeCell="Q62" sqref="Q62"/>
      <selection pane="topRight" activeCell="Q62" sqref="Q62"/>
      <selection pane="bottomLeft" activeCell="Q62" sqref="Q62"/>
      <selection pane="bottomRight" activeCell="Q62" sqref="Q62"/>
    </sheetView>
  </sheetViews>
  <sheetFormatPr defaultColWidth="9.140625" defaultRowHeight="12.75"/>
  <cols>
    <col min="1" max="1" width="5.421875" style="33" customWidth="1"/>
    <col min="2" max="2" width="18.421875" style="0" customWidth="1"/>
    <col min="4" max="4" width="14.28125" style="0" bestFit="1" customWidth="1"/>
    <col min="5" max="5" width="11.140625" style="0" bestFit="1" customWidth="1"/>
    <col min="6" max="6" width="15.421875" style="0" bestFit="1" customWidth="1"/>
    <col min="8" max="8" width="14.00390625" style="0" bestFit="1" customWidth="1"/>
    <col min="10" max="10" width="14.00390625" style="0" bestFit="1" customWidth="1"/>
    <col min="12" max="12" width="12.28125" style="0" bestFit="1" customWidth="1"/>
    <col min="14" max="14" width="12.28125" style="0" bestFit="1" customWidth="1"/>
    <col min="16" max="16" width="12.28125" style="0" bestFit="1" customWidth="1"/>
    <col min="17" max="17" width="10.00390625" style="0" customWidth="1"/>
    <col min="18" max="18" width="14.421875" style="0" bestFit="1" customWidth="1"/>
    <col min="19" max="19" width="13.28125" style="0" bestFit="1" customWidth="1"/>
    <col min="20" max="21" width="13.28125" style="0" customWidth="1"/>
    <col min="22" max="22" width="14.57421875" style="0" bestFit="1" customWidth="1"/>
    <col min="23" max="23" width="10.421875" style="0" customWidth="1"/>
    <col min="24" max="24" width="12.7109375" style="0" bestFit="1" customWidth="1"/>
    <col min="25" max="26" width="12.7109375" style="0" customWidth="1"/>
    <col min="27" max="27" width="12.421875" style="0" bestFit="1" customWidth="1"/>
    <col min="28" max="28" width="14.00390625" style="0" bestFit="1" customWidth="1"/>
    <col min="29" max="29" width="13.8515625" style="0" bestFit="1" customWidth="1"/>
  </cols>
  <sheetData>
    <row r="1" ht="16.5" customHeight="1">
      <c r="A1" s="94" t="s">
        <v>100</v>
      </c>
    </row>
    <row r="2" spans="1:29" s="36" customFormat="1" ht="16.5" customHeight="1">
      <c r="A2" s="36" t="s">
        <v>0</v>
      </c>
      <c r="B2" s="36" t="s">
        <v>79</v>
      </c>
      <c r="C2" s="36" t="s">
        <v>80</v>
      </c>
      <c r="D2" s="36" t="s">
        <v>87</v>
      </c>
      <c r="E2" s="36" t="s">
        <v>9</v>
      </c>
      <c r="F2" s="36" t="s">
        <v>88</v>
      </c>
      <c r="G2" s="36" t="s">
        <v>10</v>
      </c>
      <c r="H2" s="36" t="s">
        <v>89</v>
      </c>
      <c r="I2" s="36" t="s">
        <v>11</v>
      </c>
      <c r="J2" s="36" t="s">
        <v>90</v>
      </c>
      <c r="K2" s="36" t="s">
        <v>12</v>
      </c>
      <c r="L2" s="36" t="s">
        <v>91</v>
      </c>
      <c r="M2" s="36" t="s">
        <v>13</v>
      </c>
      <c r="N2" s="36" t="s">
        <v>92</v>
      </c>
      <c r="O2" s="36" t="s">
        <v>14</v>
      </c>
      <c r="P2" s="36" t="s">
        <v>93</v>
      </c>
      <c r="Q2" s="36" t="s">
        <v>15</v>
      </c>
      <c r="R2" s="36" t="s">
        <v>94</v>
      </c>
      <c r="S2" s="36" t="s">
        <v>16</v>
      </c>
      <c r="T2" s="36" t="s">
        <v>95</v>
      </c>
      <c r="U2" s="36" t="s">
        <v>86</v>
      </c>
      <c r="V2" s="36" t="s">
        <v>96</v>
      </c>
      <c r="W2" s="36" t="s">
        <v>18</v>
      </c>
      <c r="X2" s="36" t="s">
        <v>97</v>
      </c>
      <c r="Y2" s="36" t="s">
        <v>19</v>
      </c>
      <c r="Z2" s="36" t="s">
        <v>98</v>
      </c>
      <c r="AA2" s="36" t="s">
        <v>102</v>
      </c>
      <c r="AB2" s="36" t="s">
        <v>103</v>
      </c>
      <c r="AC2" s="36" t="s">
        <v>101</v>
      </c>
    </row>
    <row r="3" spans="1:29" ht="16.5" customHeight="1">
      <c r="A3" s="33">
        <v>1</v>
      </c>
      <c r="B3" s="98" t="s">
        <v>29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  <c r="N3" s="39">
        <v>0</v>
      </c>
      <c r="O3" s="39">
        <v>0</v>
      </c>
      <c r="P3" s="39">
        <v>0</v>
      </c>
      <c r="Q3" s="39">
        <v>0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0</v>
      </c>
      <c r="X3" s="39">
        <v>0</v>
      </c>
      <c r="Y3" s="39">
        <v>0</v>
      </c>
      <c r="Z3" s="39">
        <v>0</v>
      </c>
      <c r="AA3" s="39">
        <f>SUM(C3,E3,G3,I3,K3,M3,O3,Q3,S3,U3,W3,Y3)</f>
        <v>0</v>
      </c>
      <c r="AB3" s="39">
        <f>SUM(D3,F3,H3,J3,L3,N3,P3,R3,T3,V3,X3,Z3)</f>
        <v>0</v>
      </c>
      <c r="AC3" s="39">
        <f>_xlfn.IFERROR(AB3/AA3,0)</f>
        <v>0</v>
      </c>
    </row>
    <row r="4" spans="1:29" ht="16.5" customHeight="1">
      <c r="A4" s="33">
        <v>2</v>
      </c>
      <c r="B4" s="98" t="s">
        <v>30</v>
      </c>
      <c r="C4" s="39">
        <v>0</v>
      </c>
      <c r="D4" s="39">
        <v>0</v>
      </c>
      <c r="E4" s="39">
        <v>0</v>
      </c>
      <c r="F4" s="39">
        <v>0</v>
      </c>
      <c r="G4" s="39">
        <v>22225</v>
      </c>
      <c r="H4" s="39">
        <v>300040000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f aca="true" t="shared" si="0" ref="AA4:AA27">SUM(C4,E4,G4,I4,K4,M4,O4,Q4,S4,U4,W4,Y4)</f>
        <v>22225</v>
      </c>
      <c r="AB4" s="39">
        <f aca="true" t="shared" si="1" ref="AB4:AB27">SUM(D4,F4,H4,J4,L4,N4,P4,R4,T4,V4,X4,Z4)</f>
        <v>300040000</v>
      </c>
      <c r="AC4" s="39">
        <f aca="true" t="shared" si="2" ref="AC4:AC27">_xlfn.IFERROR(AB4/AA4,0)</f>
        <v>13500.112485939258</v>
      </c>
    </row>
    <row r="5" spans="1:29" ht="16.5" customHeight="1">
      <c r="A5" s="33">
        <v>3</v>
      </c>
      <c r="B5" s="98" t="s">
        <v>21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f t="shared" si="0"/>
        <v>0</v>
      </c>
      <c r="AB5" s="39">
        <f t="shared" si="1"/>
        <v>0</v>
      </c>
      <c r="AC5" s="39">
        <f t="shared" si="2"/>
        <v>0</v>
      </c>
    </row>
    <row r="6" spans="1:29" ht="16.5" customHeight="1">
      <c r="A6" s="33">
        <v>4</v>
      </c>
      <c r="B6" s="98" t="s">
        <v>22</v>
      </c>
      <c r="C6" s="39">
        <v>0</v>
      </c>
      <c r="D6" s="39">
        <v>0</v>
      </c>
      <c r="E6" s="39">
        <v>0</v>
      </c>
      <c r="F6" s="39">
        <v>0</v>
      </c>
      <c r="G6" s="39">
        <v>7312</v>
      </c>
      <c r="H6" s="39">
        <v>18280000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f t="shared" si="0"/>
        <v>7312</v>
      </c>
      <c r="AB6" s="39">
        <f t="shared" si="1"/>
        <v>18280000</v>
      </c>
      <c r="AC6" s="39">
        <f t="shared" si="2"/>
        <v>2500</v>
      </c>
    </row>
    <row r="7" spans="1:29" ht="16.5" customHeight="1">
      <c r="A7" s="33">
        <v>5</v>
      </c>
      <c r="B7" s="98" t="s">
        <v>23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f t="shared" si="0"/>
        <v>0</v>
      </c>
      <c r="AB7" s="39">
        <f t="shared" si="1"/>
        <v>0</v>
      </c>
      <c r="AC7" s="39">
        <f t="shared" si="2"/>
        <v>0</v>
      </c>
    </row>
    <row r="8" spans="1:29" ht="16.5" customHeight="1">
      <c r="A8" s="33">
        <v>6</v>
      </c>
      <c r="B8" s="98" t="s">
        <v>25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f t="shared" si="0"/>
        <v>0</v>
      </c>
      <c r="AB8" s="39">
        <f t="shared" si="1"/>
        <v>0</v>
      </c>
      <c r="AC8" s="39">
        <f t="shared" si="2"/>
        <v>0</v>
      </c>
    </row>
    <row r="9" spans="1:29" ht="16.5" customHeight="1">
      <c r="A9" s="33">
        <v>7</v>
      </c>
      <c r="B9" s="98" t="s">
        <v>59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f t="shared" si="0"/>
        <v>0</v>
      </c>
      <c r="AB9" s="39">
        <f t="shared" si="1"/>
        <v>0</v>
      </c>
      <c r="AC9" s="39">
        <f t="shared" si="2"/>
        <v>0</v>
      </c>
    </row>
    <row r="10" spans="1:29" ht="16.5" customHeight="1">
      <c r="A10" s="33">
        <v>8</v>
      </c>
      <c r="B10" s="98" t="s">
        <v>26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f t="shared" si="0"/>
        <v>0</v>
      </c>
      <c r="AB10" s="39">
        <f t="shared" si="1"/>
        <v>0</v>
      </c>
      <c r="AC10" s="39">
        <f t="shared" si="2"/>
        <v>0</v>
      </c>
    </row>
    <row r="11" spans="1:29" ht="16.5" customHeight="1">
      <c r="A11" s="33">
        <v>9</v>
      </c>
      <c r="B11" s="98" t="s">
        <v>40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f t="shared" si="0"/>
        <v>0</v>
      </c>
      <c r="AB11" s="39">
        <f t="shared" si="1"/>
        <v>0</v>
      </c>
      <c r="AC11" s="39">
        <f t="shared" si="2"/>
        <v>0</v>
      </c>
    </row>
    <row r="12" spans="1:29" ht="16.5" customHeight="1">
      <c r="A12" s="33">
        <v>10</v>
      </c>
      <c r="B12" s="98" t="s">
        <v>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f t="shared" si="0"/>
        <v>0</v>
      </c>
      <c r="AB12" s="39">
        <f t="shared" si="1"/>
        <v>0</v>
      </c>
      <c r="AC12" s="39">
        <f t="shared" si="2"/>
        <v>0</v>
      </c>
    </row>
    <row r="13" spans="1:29" ht="16.5" customHeight="1">
      <c r="A13" s="33">
        <v>11</v>
      </c>
      <c r="B13" s="98" t="s">
        <v>61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f t="shared" si="0"/>
        <v>0</v>
      </c>
      <c r="AB13" s="39">
        <f t="shared" si="1"/>
        <v>0</v>
      </c>
      <c r="AC13" s="39">
        <f t="shared" si="2"/>
        <v>0</v>
      </c>
    </row>
    <row r="14" spans="1:29" ht="16.5" customHeight="1">
      <c r="A14" s="33">
        <v>12</v>
      </c>
      <c r="B14" s="98" t="s">
        <v>71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f t="shared" si="0"/>
        <v>0</v>
      </c>
      <c r="AB14" s="39">
        <f t="shared" si="1"/>
        <v>0</v>
      </c>
      <c r="AC14" s="39">
        <f t="shared" si="2"/>
        <v>0</v>
      </c>
    </row>
    <row r="15" spans="1:29" ht="16.5" customHeight="1">
      <c r="A15" s="33">
        <v>13</v>
      </c>
      <c r="B15" s="98" t="s">
        <v>31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f t="shared" si="0"/>
        <v>0</v>
      </c>
      <c r="AB15" s="39">
        <f t="shared" si="1"/>
        <v>0</v>
      </c>
      <c r="AC15" s="39">
        <f t="shared" si="2"/>
        <v>0</v>
      </c>
    </row>
    <row r="16" spans="1:29" ht="16.5" customHeight="1">
      <c r="A16" s="33">
        <v>14</v>
      </c>
      <c r="B16" s="98" t="s">
        <v>64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f t="shared" si="0"/>
        <v>0</v>
      </c>
      <c r="AB16" s="39">
        <f t="shared" si="1"/>
        <v>0</v>
      </c>
      <c r="AC16" s="39">
        <f t="shared" si="2"/>
        <v>0</v>
      </c>
    </row>
    <row r="17" spans="1:29" ht="16.5" customHeight="1">
      <c r="A17" s="33">
        <v>15</v>
      </c>
      <c r="B17" s="98" t="s">
        <v>24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f t="shared" si="0"/>
        <v>0</v>
      </c>
      <c r="AB17" s="39">
        <f t="shared" si="1"/>
        <v>0</v>
      </c>
      <c r="AC17" s="39">
        <f t="shared" si="2"/>
        <v>0</v>
      </c>
    </row>
    <row r="18" spans="1:29" ht="16.5" customHeight="1">
      <c r="A18" s="33">
        <v>16</v>
      </c>
      <c r="B18" s="98" t="s">
        <v>53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f t="shared" si="0"/>
        <v>0</v>
      </c>
      <c r="AB18" s="39">
        <f t="shared" si="1"/>
        <v>0</v>
      </c>
      <c r="AC18" s="39">
        <f t="shared" si="2"/>
        <v>0</v>
      </c>
    </row>
    <row r="19" spans="1:29" ht="16.5" customHeight="1">
      <c r="A19" s="33">
        <v>17</v>
      </c>
      <c r="B19" s="98" t="s">
        <v>81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f t="shared" si="0"/>
        <v>0</v>
      </c>
      <c r="AB19" s="39">
        <f t="shared" si="1"/>
        <v>0</v>
      </c>
      <c r="AC19" s="39">
        <f t="shared" si="2"/>
        <v>0</v>
      </c>
    </row>
    <row r="20" spans="1:29" ht="16.5" customHeight="1">
      <c r="A20" s="33">
        <v>18</v>
      </c>
      <c r="B20" s="98" t="s">
        <v>83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f t="shared" si="0"/>
        <v>0</v>
      </c>
      <c r="AB20" s="39">
        <f t="shared" si="1"/>
        <v>0</v>
      </c>
      <c r="AC20" s="39">
        <f t="shared" si="2"/>
        <v>0</v>
      </c>
    </row>
    <row r="21" spans="1:29" ht="16.5" customHeight="1">
      <c r="A21" s="33">
        <v>19</v>
      </c>
      <c r="B21" s="98" t="s">
        <v>84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f t="shared" si="0"/>
        <v>0</v>
      </c>
      <c r="AB21" s="39">
        <f t="shared" si="1"/>
        <v>0</v>
      </c>
      <c r="AC21" s="39">
        <f t="shared" si="2"/>
        <v>0</v>
      </c>
    </row>
    <row r="22" spans="1:29" ht="16.5" customHeight="1">
      <c r="A22" s="33">
        <v>20</v>
      </c>
      <c r="B22" s="98" t="s">
        <v>104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f t="shared" si="0"/>
        <v>0</v>
      </c>
      <c r="AB22" s="39">
        <f t="shared" si="1"/>
        <v>0</v>
      </c>
      <c r="AC22" s="39">
        <f t="shared" si="2"/>
        <v>0</v>
      </c>
    </row>
    <row r="23" spans="1:29" ht="16.5" customHeight="1">
      <c r="A23" s="33">
        <v>21</v>
      </c>
      <c r="B23" s="98" t="s">
        <v>105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f t="shared" si="0"/>
        <v>0</v>
      </c>
      <c r="AB23" s="39">
        <f t="shared" si="1"/>
        <v>0</v>
      </c>
      <c r="AC23" s="39">
        <f t="shared" si="2"/>
        <v>0</v>
      </c>
    </row>
    <row r="24" spans="1:29" ht="16.5" customHeight="1">
      <c r="A24" s="33">
        <v>22</v>
      </c>
      <c r="B24" s="98" t="s">
        <v>106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f t="shared" si="0"/>
        <v>0</v>
      </c>
      <c r="AB24" s="39">
        <f t="shared" si="1"/>
        <v>0</v>
      </c>
      <c r="AC24" s="39">
        <f t="shared" si="2"/>
        <v>0</v>
      </c>
    </row>
    <row r="25" spans="1:29" ht="16.5" customHeight="1">
      <c r="A25" s="33">
        <v>23</v>
      </c>
      <c r="B25" s="98" t="s">
        <v>107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f t="shared" si="0"/>
        <v>0</v>
      </c>
      <c r="AB25" s="39">
        <f t="shared" si="1"/>
        <v>0</v>
      </c>
      <c r="AC25" s="39">
        <f t="shared" si="2"/>
        <v>0</v>
      </c>
    </row>
    <row r="26" spans="1:29" ht="16.5" customHeight="1">
      <c r="A26" s="33">
        <v>24</v>
      </c>
      <c r="B26" s="98" t="s">
        <v>85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f t="shared" si="0"/>
        <v>0</v>
      </c>
      <c r="AB26" s="39">
        <f t="shared" si="1"/>
        <v>0</v>
      </c>
      <c r="AC26" s="39">
        <f t="shared" si="2"/>
        <v>0</v>
      </c>
    </row>
    <row r="27" spans="1:29" ht="16.5" customHeight="1">
      <c r="A27" s="33">
        <v>25</v>
      </c>
      <c r="B27" s="98" t="s">
        <v>20</v>
      </c>
      <c r="C27" s="39">
        <v>0</v>
      </c>
      <c r="D27" s="39">
        <v>0</v>
      </c>
      <c r="E27" s="39">
        <v>0</v>
      </c>
      <c r="F27" s="39">
        <v>0</v>
      </c>
      <c r="G27" s="39">
        <v>11733</v>
      </c>
      <c r="H27" s="39">
        <v>17600000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f t="shared" si="0"/>
        <v>11733</v>
      </c>
      <c r="AB27" s="39">
        <f t="shared" si="1"/>
        <v>17600000</v>
      </c>
      <c r="AC27" s="39">
        <f t="shared" si="2"/>
        <v>1500.0426148470126</v>
      </c>
    </row>
    <row r="28" spans="2:29" ht="12.75">
      <c r="B28" s="9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3:29" ht="12.75">
      <c r="C29" s="69">
        <f>SUBTOTAL(109,C3:C28)</f>
        <v>0</v>
      </c>
      <c r="D29" s="69">
        <f aca="true" t="shared" si="3" ref="D29:AB29">SUBTOTAL(109,D3:D28)</f>
        <v>0</v>
      </c>
      <c r="E29" s="69">
        <f t="shared" si="3"/>
        <v>0</v>
      </c>
      <c r="F29" s="69">
        <f t="shared" si="3"/>
        <v>0</v>
      </c>
      <c r="G29" s="69">
        <f t="shared" si="3"/>
        <v>41270</v>
      </c>
      <c r="H29" s="69">
        <f t="shared" si="3"/>
        <v>335920000</v>
      </c>
      <c r="I29" s="69">
        <f>SUBTOTAL(109,I3:I28)</f>
        <v>0</v>
      </c>
      <c r="J29" s="69">
        <f t="shared" si="3"/>
        <v>0</v>
      </c>
      <c r="K29" s="69">
        <f t="shared" si="3"/>
        <v>0</v>
      </c>
      <c r="L29" s="69">
        <f t="shared" si="3"/>
        <v>0</v>
      </c>
      <c r="M29" s="69">
        <f t="shared" si="3"/>
        <v>0</v>
      </c>
      <c r="N29" s="69">
        <f t="shared" si="3"/>
        <v>0</v>
      </c>
      <c r="O29" s="69">
        <f t="shared" si="3"/>
        <v>0</v>
      </c>
      <c r="P29" s="69">
        <f t="shared" si="3"/>
        <v>0</v>
      </c>
      <c r="Q29" s="69">
        <f t="shared" si="3"/>
        <v>0</v>
      </c>
      <c r="R29" s="69">
        <f t="shared" si="3"/>
        <v>0</v>
      </c>
      <c r="S29" s="69">
        <f t="shared" si="3"/>
        <v>0</v>
      </c>
      <c r="T29" s="69">
        <f t="shared" si="3"/>
        <v>0</v>
      </c>
      <c r="U29" s="69">
        <f t="shared" si="3"/>
        <v>0</v>
      </c>
      <c r="V29" s="69">
        <f t="shared" si="3"/>
        <v>0</v>
      </c>
      <c r="W29" s="69">
        <f t="shared" si="3"/>
        <v>0</v>
      </c>
      <c r="X29" s="69">
        <f t="shared" si="3"/>
        <v>0</v>
      </c>
      <c r="Y29" s="69">
        <f t="shared" si="3"/>
        <v>0</v>
      </c>
      <c r="Z29" s="69">
        <f t="shared" si="3"/>
        <v>0</v>
      </c>
      <c r="AA29" s="69">
        <f>SUBTOTAL(109,AA3:AA28)</f>
        <v>41270</v>
      </c>
      <c r="AB29" s="69">
        <f t="shared" si="3"/>
        <v>335920000</v>
      </c>
      <c r="AC29" s="69"/>
    </row>
    <row r="30" ht="12.75"/>
    <row r="31" ht="17.25" customHeight="1">
      <c r="A31" s="95" t="s">
        <v>33</v>
      </c>
    </row>
    <row r="32" spans="1:29" s="36" customFormat="1" ht="17.25" customHeight="1">
      <c r="A32" s="36" t="s">
        <v>0</v>
      </c>
      <c r="B32" s="36" t="s">
        <v>79</v>
      </c>
      <c r="C32" s="96" t="s">
        <v>80</v>
      </c>
      <c r="D32" s="36" t="s">
        <v>87</v>
      </c>
      <c r="E32" s="36" t="s">
        <v>9</v>
      </c>
      <c r="F32" s="36" t="s">
        <v>88</v>
      </c>
      <c r="G32" s="36" t="s">
        <v>10</v>
      </c>
      <c r="H32" s="36" t="s">
        <v>89</v>
      </c>
      <c r="I32" s="36" t="s">
        <v>11</v>
      </c>
      <c r="J32" s="36" t="s">
        <v>90</v>
      </c>
      <c r="K32" s="36" t="s">
        <v>12</v>
      </c>
      <c r="L32" s="36" t="s">
        <v>91</v>
      </c>
      <c r="M32" s="36" t="s">
        <v>13</v>
      </c>
      <c r="N32" s="36" t="s">
        <v>92</v>
      </c>
      <c r="O32" s="36" t="s">
        <v>14</v>
      </c>
      <c r="P32" s="36" t="s">
        <v>93</v>
      </c>
      <c r="Q32" s="36" t="s">
        <v>15</v>
      </c>
      <c r="R32" s="36" t="s">
        <v>94</v>
      </c>
      <c r="S32" s="36" t="s">
        <v>16</v>
      </c>
      <c r="T32" s="36" t="s">
        <v>95</v>
      </c>
      <c r="U32" s="36" t="s">
        <v>86</v>
      </c>
      <c r="V32" s="36" t="s">
        <v>96</v>
      </c>
      <c r="W32" s="36" t="s">
        <v>18</v>
      </c>
      <c r="X32" s="36" t="s">
        <v>97</v>
      </c>
      <c r="Y32" s="36" t="s">
        <v>19</v>
      </c>
      <c r="Z32" s="36" t="s">
        <v>98</v>
      </c>
      <c r="AA32" s="97" t="s">
        <v>102</v>
      </c>
      <c r="AB32" s="97" t="s">
        <v>103</v>
      </c>
      <c r="AC32" s="36" t="s">
        <v>101</v>
      </c>
    </row>
    <row r="33" spans="1:29" ht="17.25" customHeight="1">
      <c r="A33" s="33">
        <v>1</v>
      </c>
      <c r="B33" s="98" t="s">
        <v>29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>
        <f>SUM(C33,E33,G33,I33,K33,M33,O33,Q33,S33,U33,W33,Y33)</f>
        <v>0</v>
      </c>
      <c r="AB33" s="39">
        <f>SUM(D33,F33,H33,J33,L33,N33,P33,R33,T33,V33,X33,Z33)</f>
        <v>0</v>
      </c>
      <c r="AC33" s="39">
        <f>_xlfn.IFERROR(AB33/AA33,0)</f>
        <v>0</v>
      </c>
    </row>
    <row r="34" spans="1:29" ht="17.25" customHeight="1">
      <c r="A34" s="33">
        <v>2</v>
      </c>
      <c r="B34" s="98" t="s">
        <v>30</v>
      </c>
      <c r="C34" s="39"/>
      <c r="D34" s="39"/>
      <c r="E34" s="39"/>
      <c r="F34" s="39"/>
      <c r="G34" s="39"/>
      <c r="H34" s="39"/>
      <c r="I34" s="39">
        <v>15259</v>
      </c>
      <c r="J34" s="39">
        <v>206000000</v>
      </c>
      <c r="K34" s="39">
        <v>5314</v>
      </c>
      <c r="L34" s="39">
        <v>71738000</v>
      </c>
      <c r="M34" s="39">
        <v>4191</v>
      </c>
      <c r="N34" s="39">
        <v>54485000</v>
      </c>
      <c r="O34" s="39">
        <v>4390</v>
      </c>
      <c r="P34" s="39">
        <v>54873000</v>
      </c>
      <c r="Q34" s="39">
        <v>6179</v>
      </c>
      <c r="R34" s="39">
        <v>71059000</v>
      </c>
      <c r="S34" s="39">
        <v>1817</v>
      </c>
      <c r="T34" s="39">
        <v>20902000</v>
      </c>
      <c r="U34" s="39"/>
      <c r="V34" s="39"/>
      <c r="W34" s="39"/>
      <c r="X34" s="39"/>
      <c r="Y34" s="39"/>
      <c r="Z34" s="39"/>
      <c r="AA34" s="39">
        <f aca="true" t="shared" si="4" ref="AA34:AA54">SUM(C34,E34,G34,I34,K34,M34,O34,Q34,S34,U34,W34,Y34)</f>
        <v>37150</v>
      </c>
      <c r="AB34" s="39">
        <f aca="true" t="shared" si="5" ref="AB34:AB54">SUM(D34,F34,H34,J34,L34,N34,P34,R34,T34,V34,X34,Z34)</f>
        <v>479057000</v>
      </c>
      <c r="AC34" s="39">
        <f aca="true" t="shared" si="6" ref="AC34:AC54">_xlfn.IFERROR(AB34/AA34,0)</f>
        <v>12895.20861372813</v>
      </c>
    </row>
    <row r="35" spans="1:29" ht="17.25" customHeight="1">
      <c r="A35" s="33">
        <v>3</v>
      </c>
      <c r="B35" s="98" t="s">
        <v>99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f t="shared" si="4"/>
        <v>0</v>
      </c>
      <c r="AB35" s="39">
        <f t="shared" si="5"/>
        <v>0</v>
      </c>
      <c r="AC35" s="39">
        <f t="shared" si="6"/>
        <v>0</v>
      </c>
    </row>
    <row r="36" spans="1:29" ht="17.25" customHeight="1">
      <c r="A36" s="33">
        <v>4</v>
      </c>
      <c r="B36" s="98" t="s">
        <v>22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>
        <f t="shared" si="4"/>
        <v>0</v>
      </c>
      <c r="AB36" s="39">
        <f t="shared" si="5"/>
        <v>0</v>
      </c>
      <c r="AC36" s="39">
        <f t="shared" si="6"/>
        <v>0</v>
      </c>
    </row>
    <row r="37" spans="1:29" ht="17.25" customHeight="1">
      <c r="A37" s="33">
        <v>5</v>
      </c>
      <c r="B37" s="98" t="s">
        <v>23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>
        <f t="shared" si="4"/>
        <v>0</v>
      </c>
      <c r="AB37" s="39">
        <f t="shared" si="5"/>
        <v>0</v>
      </c>
      <c r="AC37" s="39">
        <f t="shared" si="6"/>
        <v>0</v>
      </c>
    </row>
    <row r="38" spans="1:29" ht="17.25" customHeight="1">
      <c r="A38" s="33">
        <v>6</v>
      </c>
      <c r="B38" s="98" t="s">
        <v>25</v>
      </c>
      <c r="C38" s="39"/>
      <c r="D38" s="39"/>
      <c r="E38" s="39"/>
      <c r="F38" s="39"/>
      <c r="G38" s="39"/>
      <c r="H38" s="39"/>
      <c r="I38" s="39">
        <v>0</v>
      </c>
      <c r="J38" s="39">
        <v>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>
        <f t="shared" si="4"/>
        <v>0</v>
      </c>
      <c r="AB38" s="39">
        <f t="shared" si="5"/>
        <v>0</v>
      </c>
      <c r="AC38" s="39">
        <f t="shared" si="6"/>
        <v>0</v>
      </c>
    </row>
    <row r="39" spans="1:29" ht="17.25" customHeight="1">
      <c r="A39" s="33">
        <v>7</v>
      </c>
      <c r="B39" s="98" t="s">
        <v>59</v>
      </c>
      <c r="C39" s="39"/>
      <c r="D39" s="39"/>
      <c r="E39" s="39"/>
      <c r="F39" s="39"/>
      <c r="G39" s="39"/>
      <c r="H39" s="39"/>
      <c r="I39" s="39">
        <v>0</v>
      </c>
      <c r="J39" s="39">
        <v>0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>
        <f t="shared" si="4"/>
        <v>0</v>
      </c>
      <c r="AB39" s="39">
        <f t="shared" si="5"/>
        <v>0</v>
      </c>
      <c r="AC39" s="39">
        <f t="shared" si="6"/>
        <v>0</v>
      </c>
    </row>
    <row r="40" spans="1:29" ht="17.25" customHeight="1">
      <c r="A40" s="33">
        <v>8</v>
      </c>
      <c r="B40" s="98" t="s">
        <v>26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>
        <f t="shared" si="4"/>
        <v>0</v>
      </c>
      <c r="AB40" s="39">
        <f t="shared" si="5"/>
        <v>0</v>
      </c>
      <c r="AC40" s="39">
        <f t="shared" si="6"/>
        <v>0</v>
      </c>
    </row>
    <row r="41" spans="1:29" ht="17.25" customHeight="1">
      <c r="A41" s="33">
        <v>9</v>
      </c>
      <c r="B41" s="98" t="s">
        <v>40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>
        <f t="shared" si="4"/>
        <v>0</v>
      </c>
      <c r="AB41" s="39">
        <f t="shared" si="5"/>
        <v>0</v>
      </c>
      <c r="AC41" s="39">
        <f t="shared" si="6"/>
        <v>0</v>
      </c>
    </row>
    <row r="42" spans="1:29" ht="17.25" customHeight="1">
      <c r="A42" s="33">
        <v>10</v>
      </c>
      <c r="B42" s="98" t="s">
        <v>60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>
        <f t="shared" si="4"/>
        <v>0</v>
      </c>
      <c r="AB42" s="39">
        <f t="shared" si="5"/>
        <v>0</v>
      </c>
      <c r="AC42" s="39">
        <f t="shared" si="6"/>
        <v>0</v>
      </c>
    </row>
    <row r="43" spans="1:29" ht="17.25" customHeight="1">
      <c r="A43" s="33">
        <v>11</v>
      </c>
      <c r="B43" s="98" t="s">
        <v>61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>
        <f t="shared" si="4"/>
        <v>0</v>
      </c>
      <c r="AB43" s="39">
        <f t="shared" si="5"/>
        <v>0</v>
      </c>
      <c r="AC43" s="39">
        <f t="shared" si="6"/>
        <v>0</v>
      </c>
    </row>
    <row r="44" spans="1:29" ht="17.25" customHeight="1">
      <c r="A44" s="33">
        <v>12</v>
      </c>
      <c r="B44" s="98" t="s">
        <v>71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>
        <f t="shared" si="4"/>
        <v>0</v>
      </c>
      <c r="AB44" s="39">
        <f t="shared" si="5"/>
        <v>0</v>
      </c>
      <c r="AC44" s="39">
        <f t="shared" si="6"/>
        <v>0</v>
      </c>
    </row>
    <row r="45" spans="1:29" ht="17.25" customHeight="1">
      <c r="A45" s="33">
        <v>13</v>
      </c>
      <c r="B45" s="98" t="s">
        <v>31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>
        <f t="shared" si="4"/>
        <v>0</v>
      </c>
      <c r="AB45" s="39">
        <f t="shared" si="5"/>
        <v>0</v>
      </c>
      <c r="AC45" s="39">
        <f t="shared" si="6"/>
        <v>0</v>
      </c>
    </row>
    <row r="46" spans="1:29" ht="17.25" customHeight="1">
      <c r="A46" s="33">
        <v>14</v>
      </c>
      <c r="B46" s="98" t="s">
        <v>64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>
        <f t="shared" si="4"/>
        <v>0</v>
      </c>
      <c r="AB46" s="39">
        <f t="shared" si="5"/>
        <v>0</v>
      </c>
      <c r="AC46" s="39">
        <f t="shared" si="6"/>
        <v>0</v>
      </c>
    </row>
    <row r="47" spans="1:29" ht="17.25" customHeight="1">
      <c r="A47" s="33">
        <v>15</v>
      </c>
      <c r="B47" s="98" t="s">
        <v>24</v>
      </c>
      <c r="C47" s="39">
        <v>48370</v>
      </c>
      <c r="D47" s="39">
        <v>184538000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>
        <f t="shared" si="4"/>
        <v>48370</v>
      </c>
      <c r="AB47" s="39">
        <f t="shared" si="5"/>
        <v>184538000</v>
      </c>
      <c r="AC47" s="39">
        <f t="shared" si="6"/>
        <v>3815.133347115981</v>
      </c>
    </row>
    <row r="48" spans="1:29" ht="17.25" customHeight="1">
      <c r="A48" s="33">
        <v>16</v>
      </c>
      <c r="B48" s="98" t="s">
        <v>53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>
        <f t="shared" si="4"/>
        <v>0</v>
      </c>
      <c r="AB48" s="39">
        <f t="shared" si="5"/>
        <v>0</v>
      </c>
      <c r="AC48" s="39">
        <f t="shared" si="6"/>
        <v>0</v>
      </c>
    </row>
    <row r="49" spans="1:29" ht="17.25" customHeight="1">
      <c r="A49" s="33">
        <v>17</v>
      </c>
      <c r="B49" s="98" t="s">
        <v>81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f t="shared" si="4"/>
        <v>0</v>
      </c>
      <c r="AB49" s="39">
        <f t="shared" si="5"/>
        <v>0</v>
      </c>
      <c r="AC49" s="39">
        <f t="shared" si="6"/>
        <v>0</v>
      </c>
    </row>
    <row r="50" spans="1:29" ht="17.25" customHeight="1">
      <c r="A50" s="33">
        <v>18</v>
      </c>
      <c r="B50" s="98" t="s">
        <v>83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>
        <f t="shared" si="4"/>
        <v>0</v>
      </c>
      <c r="AB50" s="39">
        <f t="shared" si="5"/>
        <v>0</v>
      </c>
      <c r="AC50" s="39">
        <f t="shared" si="6"/>
        <v>0</v>
      </c>
    </row>
    <row r="51" spans="1:29" ht="17.25" customHeight="1">
      <c r="A51" s="33">
        <v>19</v>
      </c>
      <c r="B51" s="98" t="s">
        <v>84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>
        <f t="shared" si="4"/>
        <v>0</v>
      </c>
      <c r="AB51" s="39">
        <f t="shared" si="5"/>
        <v>0</v>
      </c>
      <c r="AC51" s="39">
        <f t="shared" si="6"/>
        <v>0</v>
      </c>
    </row>
    <row r="52" spans="1:29" ht="17.25" customHeight="1">
      <c r="A52" s="33">
        <v>20</v>
      </c>
      <c r="B52" s="98" t="s">
        <v>85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>
        <f t="shared" si="4"/>
        <v>0</v>
      </c>
      <c r="AB52" s="39">
        <f t="shared" si="5"/>
        <v>0</v>
      </c>
      <c r="AC52" s="39">
        <f t="shared" si="6"/>
        <v>0</v>
      </c>
    </row>
    <row r="53" spans="1:29" ht="17.25" customHeight="1">
      <c r="A53" s="33">
        <v>21</v>
      </c>
      <c r="B53" s="98" t="s">
        <v>20</v>
      </c>
      <c r="C53" s="39">
        <v>1486</v>
      </c>
      <c r="D53" s="39">
        <v>2972000</v>
      </c>
      <c r="E53" s="39"/>
      <c r="F53" s="39"/>
      <c r="G53" s="39"/>
      <c r="H53" s="39"/>
      <c r="I53" s="39">
        <v>20029</v>
      </c>
      <c r="J53" s="39">
        <v>30044000</v>
      </c>
      <c r="K53" s="39">
        <v>1200</v>
      </c>
      <c r="L53" s="39">
        <v>1800000</v>
      </c>
      <c r="M53" s="39">
        <v>1025</v>
      </c>
      <c r="N53" s="39">
        <v>1537500</v>
      </c>
      <c r="O53" s="39">
        <v>4709</v>
      </c>
      <c r="P53" s="39">
        <v>7063500</v>
      </c>
      <c r="Q53" s="39">
        <v>1600</v>
      </c>
      <c r="R53" s="39">
        <v>2400000</v>
      </c>
      <c r="S53" s="39">
        <v>1000</v>
      </c>
      <c r="T53" s="39">
        <v>1500000</v>
      </c>
      <c r="U53" s="39"/>
      <c r="V53" s="39"/>
      <c r="W53" s="39"/>
      <c r="X53" s="39"/>
      <c r="Y53" s="39"/>
      <c r="Z53" s="39"/>
      <c r="AA53" s="39">
        <f t="shared" si="4"/>
        <v>31049</v>
      </c>
      <c r="AB53" s="39">
        <f t="shared" si="5"/>
        <v>47317000</v>
      </c>
      <c r="AC53" s="39">
        <f t="shared" si="6"/>
        <v>1523.946020805823</v>
      </c>
    </row>
    <row r="54" spans="2:29" ht="17.25" customHeight="1">
      <c r="B54" s="9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>
        <f t="shared" si="4"/>
        <v>0</v>
      </c>
      <c r="AB54" s="39">
        <f t="shared" si="5"/>
        <v>0</v>
      </c>
      <c r="AC54" s="39">
        <f t="shared" si="6"/>
        <v>0</v>
      </c>
    </row>
    <row r="55" spans="2:29" ht="17.25" customHeight="1">
      <c r="B55" t="s">
        <v>27</v>
      </c>
      <c r="C55" s="69">
        <f aca="true" t="shared" si="7" ref="C55:AB55">SUBTOTAL(109,C33:C54)</f>
        <v>49856</v>
      </c>
      <c r="D55" s="69">
        <f t="shared" si="7"/>
        <v>187510000</v>
      </c>
      <c r="E55" s="69">
        <f t="shared" si="7"/>
        <v>0</v>
      </c>
      <c r="F55" s="69">
        <f t="shared" si="7"/>
        <v>0</v>
      </c>
      <c r="G55" s="69">
        <f t="shared" si="7"/>
        <v>0</v>
      </c>
      <c r="H55" s="69">
        <f t="shared" si="7"/>
        <v>0</v>
      </c>
      <c r="I55" s="69">
        <f t="shared" si="7"/>
        <v>35288</v>
      </c>
      <c r="J55" s="69">
        <f t="shared" si="7"/>
        <v>236044000</v>
      </c>
      <c r="K55" s="69">
        <f t="shared" si="7"/>
        <v>6514</v>
      </c>
      <c r="L55" s="69">
        <f t="shared" si="7"/>
        <v>73538000</v>
      </c>
      <c r="M55" s="69">
        <f t="shared" si="7"/>
        <v>5216</v>
      </c>
      <c r="N55" s="69">
        <f t="shared" si="7"/>
        <v>56022500</v>
      </c>
      <c r="O55" s="69">
        <f t="shared" si="7"/>
        <v>9099</v>
      </c>
      <c r="P55" s="69">
        <f t="shared" si="7"/>
        <v>61936500</v>
      </c>
      <c r="Q55" s="69">
        <f t="shared" si="7"/>
        <v>7779</v>
      </c>
      <c r="R55" s="69">
        <f t="shared" si="7"/>
        <v>73459000</v>
      </c>
      <c r="S55" s="69">
        <f t="shared" si="7"/>
        <v>2817</v>
      </c>
      <c r="T55" s="69">
        <f t="shared" si="7"/>
        <v>22402000</v>
      </c>
      <c r="U55" s="69">
        <f t="shared" si="7"/>
        <v>0</v>
      </c>
      <c r="V55" s="69">
        <f t="shared" si="7"/>
        <v>0</v>
      </c>
      <c r="W55" s="69">
        <f t="shared" si="7"/>
        <v>0</v>
      </c>
      <c r="X55" s="69">
        <f t="shared" si="7"/>
        <v>0</v>
      </c>
      <c r="Y55" s="69">
        <f t="shared" si="7"/>
        <v>0</v>
      </c>
      <c r="Z55" s="69">
        <f t="shared" si="7"/>
        <v>0</v>
      </c>
      <c r="AA55" s="69">
        <f t="shared" si="7"/>
        <v>116569</v>
      </c>
      <c r="AB55" s="69">
        <f t="shared" si="7"/>
        <v>710912000</v>
      </c>
      <c r="AC55" s="69"/>
    </row>
    <row r="56" ht="12.75"/>
    <row r="57" ht="12.75"/>
    <row r="58" ht="17.25" customHeight="1">
      <c r="A58" s="99" t="s">
        <v>108</v>
      </c>
    </row>
    <row r="59" spans="1:29" ht="17.25" customHeight="1">
      <c r="A59" s="36" t="s">
        <v>0</v>
      </c>
      <c r="B59" s="36" t="s">
        <v>79</v>
      </c>
      <c r="C59" s="96" t="s">
        <v>80</v>
      </c>
      <c r="D59" s="36" t="s">
        <v>87</v>
      </c>
      <c r="E59" s="36" t="s">
        <v>9</v>
      </c>
      <c r="F59" s="36" t="s">
        <v>88</v>
      </c>
      <c r="G59" s="36" t="s">
        <v>10</v>
      </c>
      <c r="H59" s="36" t="s">
        <v>89</v>
      </c>
      <c r="I59" s="36" t="s">
        <v>11</v>
      </c>
      <c r="J59" s="36" t="s">
        <v>90</v>
      </c>
      <c r="K59" s="36" t="s">
        <v>12</v>
      </c>
      <c r="L59" s="36" t="s">
        <v>91</v>
      </c>
      <c r="M59" s="36" t="s">
        <v>13</v>
      </c>
      <c r="N59" s="36" t="s">
        <v>92</v>
      </c>
      <c r="O59" s="36" t="s">
        <v>14</v>
      </c>
      <c r="P59" s="36" t="s">
        <v>93</v>
      </c>
      <c r="Q59" s="36" t="s">
        <v>15</v>
      </c>
      <c r="R59" s="36" t="s">
        <v>94</v>
      </c>
      <c r="S59" s="36" t="s">
        <v>16</v>
      </c>
      <c r="T59" s="36" t="s">
        <v>95</v>
      </c>
      <c r="U59" s="36" t="s">
        <v>86</v>
      </c>
      <c r="V59" s="36" t="s">
        <v>96</v>
      </c>
      <c r="W59" s="36" t="s">
        <v>18</v>
      </c>
      <c r="X59" s="36" t="s">
        <v>97</v>
      </c>
      <c r="Y59" s="36" t="s">
        <v>19</v>
      </c>
      <c r="Z59" s="36" t="s">
        <v>98</v>
      </c>
      <c r="AA59" s="97" t="s">
        <v>102</v>
      </c>
      <c r="AB59" s="97" t="s">
        <v>103</v>
      </c>
      <c r="AC59" s="36" t="s">
        <v>101</v>
      </c>
    </row>
    <row r="60" spans="1:29" ht="17.25" customHeight="1">
      <c r="A60" s="33">
        <v>1</v>
      </c>
      <c r="B60" s="98" t="s">
        <v>29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>
        <f>SUM(C60,E60,G60,I60,K60,M60,O60,Q60,S60,U60,W60,Y60)</f>
        <v>0</v>
      </c>
      <c r="AB60" s="39">
        <f>SUM(D60,F60,H60,J60,L60,N60,P60,R60,T60,V60,X60,Z60)</f>
        <v>0</v>
      </c>
      <c r="AC60" s="39">
        <f>_xlfn.IFERROR(AB60/AA60,0)</f>
        <v>0</v>
      </c>
    </row>
    <row r="61" spans="1:29" ht="17.25" customHeight="1">
      <c r="A61" s="33">
        <v>2</v>
      </c>
      <c r="B61" s="98" t="s">
        <v>30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>
        <f aca="true" t="shared" si="8" ref="AA61:AA82">SUM(C61,E61,G61,I61,K61,M61,O61,Q61,S61,U61,W61,Y61)</f>
        <v>0</v>
      </c>
      <c r="AB61" s="39">
        <f aca="true" t="shared" si="9" ref="AB61:AB82">SUM(D61,F61,H61,J61,L61,N61,P61,R61,T61,V61,X61,Z61)</f>
        <v>0</v>
      </c>
      <c r="AC61" s="39">
        <f aca="true" t="shared" si="10" ref="AC61:AC82">_xlfn.IFERROR(AB61/AA61,0)</f>
        <v>0</v>
      </c>
    </row>
    <row r="62" spans="1:29" ht="17.25" customHeight="1">
      <c r="A62" s="33">
        <v>3</v>
      </c>
      <c r="B62" s="98" t="s">
        <v>99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>
        <f t="shared" si="8"/>
        <v>0</v>
      </c>
      <c r="AB62" s="39">
        <f t="shared" si="9"/>
        <v>0</v>
      </c>
      <c r="AC62" s="39">
        <f t="shared" si="10"/>
        <v>0</v>
      </c>
    </row>
    <row r="63" spans="1:29" ht="17.25" customHeight="1">
      <c r="A63" s="33">
        <v>4</v>
      </c>
      <c r="B63" s="98" t="s">
        <v>22</v>
      </c>
      <c r="C63" s="39"/>
      <c r="D63" s="39"/>
      <c r="E63" s="39"/>
      <c r="F63" s="39"/>
      <c r="G63" s="39"/>
      <c r="H63" s="39"/>
      <c r="I63" s="39">
        <v>10020</v>
      </c>
      <c r="J63" s="39">
        <v>20041000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>
        <f t="shared" si="8"/>
        <v>10020</v>
      </c>
      <c r="AB63" s="39">
        <f t="shared" si="9"/>
        <v>20041000</v>
      </c>
      <c r="AC63" s="39">
        <f t="shared" si="10"/>
        <v>2000.0998003992015</v>
      </c>
    </row>
    <row r="64" spans="1:29" ht="17.25" customHeight="1">
      <c r="A64" s="33">
        <v>5</v>
      </c>
      <c r="B64" s="98" t="s">
        <v>23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>
        <f t="shared" si="8"/>
        <v>0</v>
      </c>
      <c r="AB64" s="39">
        <f t="shared" si="9"/>
        <v>0</v>
      </c>
      <c r="AC64" s="39">
        <f t="shared" si="10"/>
        <v>0</v>
      </c>
    </row>
    <row r="65" spans="1:29" ht="17.25" customHeight="1">
      <c r="A65" s="33">
        <v>6</v>
      </c>
      <c r="B65" s="98" t="s">
        <v>25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>
        <f t="shared" si="8"/>
        <v>0</v>
      </c>
      <c r="AB65" s="39">
        <f t="shared" si="9"/>
        <v>0</v>
      </c>
      <c r="AC65" s="39">
        <f t="shared" si="10"/>
        <v>0</v>
      </c>
    </row>
    <row r="66" spans="1:29" ht="17.25" customHeight="1">
      <c r="A66" s="33">
        <v>7</v>
      </c>
      <c r="B66" s="98" t="s">
        <v>59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>
        <f t="shared" si="8"/>
        <v>0</v>
      </c>
      <c r="AB66" s="39">
        <f t="shared" si="9"/>
        <v>0</v>
      </c>
      <c r="AC66" s="39">
        <f t="shared" si="10"/>
        <v>0</v>
      </c>
    </row>
    <row r="67" spans="1:29" ht="17.25" customHeight="1">
      <c r="A67" s="33">
        <v>8</v>
      </c>
      <c r="B67" s="98" t="s">
        <v>26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>
        <f t="shared" si="8"/>
        <v>0</v>
      </c>
      <c r="AB67" s="39">
        <f t="shared" si="9"/>
        <v>0</v>
      </c>
      <c r="AC67" s="39">
        <f t="shared" si="10"/>
        <v>0</v>
      </c>
    </row>
    <row r="68" spans="1:29" ht="17.25" customHeight="1">
      <c r="A68" s="33">
        <v>9</v>
      </c>
      <c r="B68" s="98" t="s">
        <v>40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>
        <f t="shared" si="8"/>
        <v>0</v>
      </c>
      <c r="AB68" s="39">
        <f t="shared" si="9"/>
        <v>0</v>
      </c>
      <c r="AC68" s="39">
        <f t="shared" si="10"/>
        <v>0</v>
      </c>
    </row>
    <row r="69" spans="1:29" ht="17.25" customHeight="1">
      <c r="A69" s="33">
        <v>10</v>
      </c>
      <c r="B69" s="98" t="s">
        <v>60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>
        <f t="shared" si="8"/>
        <v>0</v>
      </c>
      <c r="AB69" s="39">
        <f t="shared" si="9"/>
        <v>0</v>
      </c>
      <c r="AC69" s="39">
        <f t="shared" si="10"/>
        <v>0</v>
      </c>
    </row>
    <row r="70" spans="1:29" ht="17.25" customHeight="1">
      <c r="A70" s="33">
        <v>11</v>
      </c>
      <c r="B70" s="98" t="s">
        <v>61</v>
      </c>
      <c r="C70" s="39"/>
      <c r="D70" s="39"/>
      <c r="E70" s="39"/>
      <c r="F70" s="39"/>
      <c r="G70" s="39">
        <v>8905</v>
      </c>
      <c r="H70" s="39">
        <v>36514000</v>
      </c>
      <c r="I70" s="39"/>
      <c r="J70" s="39"/>
      <c r="K70" s="39"/>
      <c r="L70" s="39"/>
      <c r="M70" s="39">
        <v>658</v>
      </c>
      <c r="N70" s="39">
        <v>3290000</v>
      </c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>
        <f t="shared" si="8"/>
        <v>9563</v>
      </c>
      <c r="AB70" s="39">
        <f t="shared" si="9"/>
        <v>39804000</v>
      </c>
      <c r="AC70" s="39">
        <f t="shared" si="10"/>
        <v>4162.292167729792</v>
      </c>
    </row>
    <row r="71" spans="1:29" ht="17.25" customHeight="1">
      <c r="A71" s="33">
        <v>12</v>
      </c>
      <c r="B71" s="98" t="s">
        <v>71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>
        <f t="shared" si="8"/>
        <v>0</v>
      </c>
      <c r="AB71" s="39">
        <f t="shared" si="9"/>
        <v>0</v>
      </c>
      <c r="AC71" s="39">
        <f t="shared" si="10"/>
        <v>0</v>
      </c>
    </row>
    <row r="72" spans="1:29" ht="17.25" customHeight="1">
      <c r="A72" s="33">
        <v>13</v>
      </c>
      <c r="B72" s="98" t="s">
        <v>31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>
        <v>232</v>
      </c>
      <c r="R72" s="39">
        <v>11600000</v>
      </c>
      <c r="S72" s="39">
        <v>32</v>
      </c>
      <c r="T72" s="39">
        <v>3200000</v>
      </c>
      <c r="U72" s="39"/>
      <c r="V72" s="39"/>
      <c r="W72" s="39"/>
      <c r="X72" s="39"/>
      <c r="Y72" s="39"/>
      <c r="Z72" s="39"/>
      <c r="AA72" s="39">
        <f t="shared" si="8"/>
        <v>264</v>
      </c>
      <c r="AB72" s="39">
        <f t="shared" si="9"/>
        <v>14800000</v>
      </c>
      <c r="AC72" s="39">
        <f t="shared" si="10"/>
        <v>56060.606060606064</v>
      </c>
    </row>
    <row r="73" spans="1:29" ht="17.25" customHeight="1">
      <c r="A73" s="33">
        <v>14</v>
      </c>
      <c r="B73" s="98" t="s">
        <v>64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>
        <f t="shared" si="8"/>
        <v>0</v>
      </c>
      <c r="AB73" s="39">
        <f t="shared" si="9"/>
        <v>0</v>
      </c>
      <c r="AC73" s="39">
        <f t="shared" si="10"/>
        <v>0</v>
      </c>
    </row>
    <row r="74" spans="1:29" ht="17.25" customHeight="1">
      <c r="A74" s="33">
        <v>15</v>
      </c>
      <c r="B74" s="98" t="s">
        <v>24</v>
      </c>
      <c r="C74" s="39"/>
      <c r="D74" s="39">
        <v>0</v>
      </c>
      <c r="E74" s="39">
        <v>0</v>
      </c>
      <c r="F74" s="39"/>
      <c r="G74" s="39">
        <v>90926</v>
      </c>
      <c r="H74" s="39">
        <v>456370000</v>
      </c>
      <c r="I74" s="39">
        <v>40334</v>
      </c>
      <c r="J74" s="39">
        <v>181503000</v>
      </c>
      <c r="K74" s="39">
        <v>8906</v>
      </c>
      <c r="L74" s="39">
        <v>44530000</v>
      </c>
      <c r="M74" s="39">
        <v>21889</v>
      </c>
      <c r="N74" s="39">
        <v>109445000</v>
      </c>
      <c r="O74" s="39">
        <v>39809</v>
      </c>
      <c r="P74" s="39">
        <v>179142000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>
        <f t="shared" si="8"/>
        <v>201864</v>
      </c>
      <c r="AB74" s="39">
        <f t="shared" si="9"/>
        <v>970990000</v>
      </c>
      <c r="AC74" s="39">
        <f t="shared" si="10"/>
        <v>4810.119684540086</v>
      </c>
    </row>
    <row r="75" spans="1:29" ht="17.25" customHeight="1">
      <c r="A75" s="33">
        <v>16</v>
      </c>
      <c r="B75" s="98" t="s">
        <v>53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>
        <f t="shared" si="8"/>
        <v>0</v>
      </c>
      <c r="AB75" s="39">
        <f t="shared" si="9"/>
        <v>0</v>
      </c>
      <c r="AC75" s="39">
        <f t="shared" si="10"/>
        <v>0</v>
      </c>
    </row>
    <row r="76" spans="1:29" ht="17.25" customHeight="1">
      <c r="A76" s="33">
        <v>17</v>
      </c>
      <c r="B76" s="98" t="s">
        <v>81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>
        <f t="shared" si="8"/>
        <v>0</v>
      </c>
      <c r="AB76" s="39">
        <f t="shared" si="9"/>
        <v>0</v>
      </c>
      <c r="AC76" s="39">
        <f t="shared" si="10"/>
        <v>0</v>
      </c>
    </row>
    <row r="77" spans="1:29" ht="17.25" customHeight="1">
      <c r="A77" s="33">
        <v>18</v>
      </c>
      <c r="B77" s="98" t="s">
        <v>83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>
        <f t="shared" si="8"/>
        <v>0</v>
      </c>
      <c r="AB77" s="39">
        <f t="shared" si="9"/>
        <v>0</v>
      </c>
      <c r="AC77" s="39">
        <f t="shared" si="10"/>
        <v>0</v>
      </c>
    </row>
    <row r="78" spans="1:29" ht="17.25" customHeight="1">
      <c r="A78" s="33">
        <v>19</v>
      </c>
      <c r="B78" s="98" t="s">
        <v>84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>
        <f t="shared" si="8"/>
        <v>0</v>
      </c>
      <c r="AB78" s="39">
        <f t="shared" si="9"/>
        <v>0</v>
      </c>
      <c r="AC78" s="39">
        <f t="shared" si="10"/>
        <v>0</v>
      </c>
    </row>
    <row r="79" spans="1:29" ht="17.25" customHeight="1">
      <c r="A79" s="33">
        <v>20</v>
      </c>
      <c r="B79" s="98" t="s">
        <v>85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>
        <f t="shared" si="8"/>
        <v>0</v>
      </c>
      <c r="AB79" s="39">
        <f t="shared" si="9"/>
        <v>0</v>
      </c>
      <c r="AC79" s="39">
        <f t="shared" si="10"/>
        <v>0</v>
      </c>
    </row>
    <row r="80" spans="1:29" ht="17.25" customHeight="1">
      <c r="A80" s="33">
        <v>21</v>
      </c>
      <c r="B80" s="98" t="s">
        <v>82</v>
      </c>
      <c r="C80" s="39"/>
      <c r="D80" s="39"/>
      <c r="E80" s="39"/>
      <c r="F80" s="39"/>
      <c r="G80" s="39">
        <v>290</v>
      </c>
      <c r="H80" s="39">
        <v>14500000</v>
      </c>
      <c r="I80" s="39"/>
      <c r="J80" s="39"/>
      <c r="K80" s="39"/>
      <c r="L80" s="39"/>
      <c r="M80" s="39"/>
      <c r="N80" s="39"/>
      <c r="O80" s="39"/>
      <c r="P80" s="39"/>
      <c r="Q80" s="39">
        <v>108</v>
      </c>
      <c r="R80" s="39">
        <v>10800000</v>
      </c>
      <c r="S80" s="39">
        <v>64</v>
      </c>
      <c r="T80" s="39">
        <v>3200000</v>
      </c>
      <c r="U80" s="39"/>
      <c r="V80" s="39"/>
      <c r="W80" s="39"/>
      <c r="X80" s="39"/>
      <c r="Y80" s="39"/>
      <c r="Z80" s="39"/>
      <c r="AA80" s="39">
        <f t="shared" si="8"/>
        <v>462</v>
      </c>
      <c r="AB80" s="39">
        <f t="shared" si="9"/>
        <v>28500000</v>
      </c>
      <c r="AC80" s="39">
        <f t="shared" si="10"/>
        <v>61688.31168831169</v>
      </c>
    </row>
    <row r="81" spans="1:29" ht="17.25" customHeight="1">
      <c r="A81" s="33">
        <v>22</v>
      </c>
      <c r="B81" s="98" t="s">
        <v>70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>
        <v>575</v>
      </c>
      <c r="N81" s="39">
        <v>862500</v>
      </c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>
        <f t="shared" si="8"/>
        <v>575</v>
      </c>
      <c r="AB81" s="39">
        <f t="shared" si="9"/>
        <v>862500</v>
      </c>
      <c r="AC81" s="39">
        <f t="shared" si="10"/>
        <v>1500</v>
      </c>
    </row>
    <row r="82" spans="1:29" ht="17.25" customHeight="1">
      <c r="A82" s="33">
        <v>23</v>
      </c>
      <c r="B82" s="98" t="s">
        <v>51</v>
      </c>
      <c r="C82" s="39"/>
      <c r="D82" s="39"/>
      <c r="E82" s="39"/>
      <c r="F82" s="39"/>
      <c r="G82" s="39"/>
      <c r="H82" s="39"/>
      <c r="I82" s="39">
        <v>20053</v>
      </c>
      <c r="J82" s="39">
        <v>30080000</v>
      </c>
      <c r="K82" s="39">
        <v>1500</v>
      </c>
      <c r="L82" s="39">
        <v>2250000</v>
      </c>
      <c r="M82" s="39"/>
      <c r="N82" s="39"/>
      <c r="O82" s="39">
        <v>2825</v>
      </c>
      <c r="P82" s="39">
        <v>7063500</v>
      </c>
      <c r="Q82" s="39">
        <v>4044</v>
      </c>
      <c r="R82" s="39">
        <v>10109000</v>
      </c>
      <c r="S82" s="39">
        <v>604</v>
      </c>
      <c r="T82" s="39">
        <v>1510000</v>
      </c>
      <c r="U82" s="39"/>
      <c r="V82" s="39"/>
      <c r="W82" s="39"/>
      <c r="X82" s="39"/>
      <c r="Y82" s="39"/>
      <c r="Z82" s="39"/>
      <c r="AA82" s="39">
        <f t="shared" si="8"/>
        <v>29026</v>
      </c>
      <c r="AB82" s="39">
        <f t="shared" si="9"/>
        <v>51012500</v>
      </c>
      <c r="AC82" s="39">
        <f t="shared" si="10"/>
        <v>1757.4760559498382</v>
      </c>
    </row>
    <row r="83" spans="2:29" ht="17.25" customHeight="1">
      <c r="B83" t="s">
        <v>27</v>
      </c>
      <c r="C83" s="69">
        <f aca="true" t="shared" si="11" ref="C83:AB83">SUBTOTAL(109,C60:C82)</f>
        <v>0</v>
      </c>
      <c r="D83" s="69">
        <f t="shared" si="11"/>
        <v>0</v>
      </c>
      <c r="E83" s="69">
        <f t="shared" si="11"/>
        <v>0</v>
      </c>
      <c r="F83" s="69">
        <f t="shared" si="11"/>
        <v>0</v>
      </c>
      <c r="G83" s="69">
        <f t="shared" si="11"/>
        <v>100121</v>
      </c>
      <c r="H83" s="69">
        <f t="shared" si="11"/>
        <v>507384000</v>
      </c>
      <c r="I83" s="69">
        <f t="shared" si="11"/>
        <v>70407</v>
      </c>
      <c r="J83" s="69">
        <f t="shared" si="11"/>
        <v>231624000</v>
      </c>
      <c r="K83" s="69">
        <f t="shared" si="11"/>
        <v>10406</v>
      </c>
      <c r="L83" s="69">
        <f t="shared" si="11"/>
        <v>46780000</v>
      </c>
      <c r="M83" s="69">
        <f t="shared" si="11"/>
        <v>23122</v>
      </c>
      <c r="N83" s="69">
        <f t="shared" si="11"/>
        <v>113597500</v>
      </c>
      <c r="O83" s="69">
        <f t="shared" si="11"/>
        <v>42634</v>
      </c>
      <c r="P83" s="69">
        <f t="shared" si="11"/>
        <v>186205500</v>
      </c>
      <c r="Q83" s="69">
        <f t="shared" si="11"/>
        <v>4384</v>
      </c>
      <c r="R83" s="69">
        <f t="shared" si="11"/>
        <v>32509000</v>
      </c>
      <c r="S83" s="69">
        <f t="shared" si="11"/>
        <v>700</v>
      </c>
      <c r="T83" s="69">
        <f t="shared" si="11"/>
        <v>7910000</v>
      </c>
      <c r="U83" s="69">
        <f t="shared" si="11"/>
        <v>0</v>
      </c>
      <c r="V83" s="69">
        <f t="shared" si="11"/>
        <v>0</v>
      </c>
      <c r="W83" s="69">
        <f t="shared" si="11"/>
        <v>0</v>
      </c>
      <c r="X83" s="69">
        <f t="shared" si="11"/>
        <v>0</v>
      </c>
      <c r="Y83" s="69">
        <f t="shared" si="11"/>
        <v>0</v>
      </c>
      <c r="Z83" s="69">
        <f t="shared" si="11"/>
        <v>0</v>
      </c>
      <c r="AA83" s="69">
        <f t="shared" si="11"/>
        <v>251774</v>
      </c>
      <c r="AB83" s="69">
        <f t="shared" si="11"/>
        <v>1126010000</v>
      </c>
      <c r="AC83" s="6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92"/>
  <sheetViews>
    <sheetView zoomScale="85" zoomScaleNormal="85" zoomScalePageLayoutView="0" workbookViewId="0" topLeftCell="A40">
      <selection activeCell="L48" sqref="L48"/>
    </sheetView>
  </sheetViews>
  <sheetFormatPr defaultColWidth="9.140625" defaultRowHeight="12.75"/>
  <cols>
    <col min="1" max="1" width="5.7109375" style="42" customWidth="1"/>
    <col min="2" max="2" width="12.7109375" style="42" customWidth="1"/>
    <col min="3" max="3" width="8.8515625" style="42" customWidth="1"/>
    <col min="4" max="4" width="13.7109375" style="42" customWidth="1"/>
    <col min="5" max="5" width="8.8515625" style="42" customWidth="1"/>
    <col min="6" max="6" width="13.7109375" style="42" customWidth="1"/>
    <col min="7" max="7" width="8.8515625" style="42" customWidth="1"/>
    <col min="8" max="8" width="12.7109375" style="42" customWidth="1"/>
    <col min="9" max="9" width="8.8515625" style="42" customWidth="1"/>
    <col min="10" max="10" width="12.7109375" style="42" customWidth="1"/>
    <col min="11" max="11" width="8.8515625" style="42" customWidth="1"/>
    <col min="12" max="12" width="12.7109375" style="42" customWidth="1"/>
    <col min="13" max="13" width="8.8515625" style="42" customWidth="1"/>
    <col min="14" max="14" width="12.7109375" style="42" customWidth="1"/>
    <col min="15" max="15" width="8.8515625" style="42" customWidth="1"/>
    <col min="16" max="16" width="12.7109375" style="42" customWidth="1"/>
    <col min="17" max="17" width="8.8515625" style="42" customWidth="1"/>
    <col min="18" max="18" width="12.7109375" style="42" customWidth="1"/>
    <col min="19" max="19" width="8.8515625" style="42" customWidth="1"/>
    <col min="20" max="20" width="13.7109375" style="42" customWidth="1"/>
    <col min="21" max="21" width="9.140625" style="42" customWidth="1"/>
    <col min="22" max="22" width="10.140625" style="42" bestFit="1" customWidth="1"/>
    <col min="23" max="16384" width="9.140625" style="42" customWidth="1"/>
  </cols>
  <sheetData>
    <row r="1" spans="1:21" ht="12.75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41"/>
    </row>
    <row r="2" spans="1:21" ht="12.75">
      <c r="A2" s="113" t="s">
        <v>76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41"/>
    </row>
    <row r="3" spans="1:21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3" t="s">
        <v>36</v>
      </c>
      <c r="U3" s="41"/>
    </row>
    <row r="4" spans="1:23" ht="20.25" customHeight="1">
      <c r="A4" s="116" t="s">
        <v>28</v>
      </c>
      <c r="B4" s="116" t="s">
        <v>4</v>
      </c>
      <c r="C4" s="108" t="s">
        <v>29</v>
      </c>
      <c r="D4" s="109"/>
      <c r="E4" s="108" t="s">
        <v>30</v>
      </c>
      <c r="F4" s="109"/>
      <c r="G4" s="108" t="s">
        <v>21</v>
      </c>
      <c r="H4" s="109"/>
      <c r="I4" s="108" t="s">
        <v>22</v>
      </c>
      <c r="J4" s="118"/>
      <c r="K4" s="104" t="s">
        <v>23</v>
      </c>
      <c r="L4" s="104"/>
      <c r="M4" s="104" t="s">
        <v>25</v>
      </c>
      <c r="N4" s="104"/>
      <c r="O4" s="104" t="s">
        <v>59</v>
      </c>
      <c r="P4" s="104"/>
      <c r="Q4" s="119" t="s">
        <v>26</v>
      </c>
      <c r="R4" s="119"/>
      <c r="S4" s="119" t="s">
        <v>40</v>
      </c>
      <c r="T4" s="120"/>
      <c r="U4" s="44"/>
      <c r="W4" s="82" t="s">
        <v>75</v>
      </c>
    </row>
    <row r="5" spans="1:21" ht="20.25" customHeight="1">
      <c r="A5" s="117"/>
      <c r="B5" s="117"/>
      <c r="C5" s="62" t="s">
        <v>2</v>
      </c>
      <c r="D5" s="62" t="s">
        <v>3</v>
      </c>
      <c r="E5" s="62" t="s">
        <v>2</v>
      </c>
      <c r="F5" s="62" t="s">
        <v>3</v>
      </c>
      <c r="G5" s="62" t="s">
        <v>2</v>
      </c>
      <c r="H5" s="62" t="s">
        <v>3</v>
      </c>
      <c r="I5" s="62" t="s">
        <v>2</v>
      </c>
      <c r="J5" s="62" t="s">
        <v>3</v>
      </c>
      <c r="K5" s="63" t="s">
        <v>2</v>
      </c>
      <c r="L5" s="63" t="s">
        <v>3</v>
      </c>
      <c r="M5" s="63" t="s">
        <v>2</v>
      </c>
      <c r="N5" s="63" t="s">
        <v>3</v>
      </c>
      <c r="O5" s="63" t="s">
        <v>2</v>
      </c>
      <c r="P5" s="63" t="s">
        <v>3</v>
      </c>
      <c r="Q5" s="63" t="s">
        <v>2</v>
      </c>
      <c r="R5" s="63" t="s">
        <v>3</v>
      </c>
      <c r="S5" s="63" t="s">
        <v>2</v>
      </c>
      <c r="T5" s="63" t="s">
        <v>3</v>
      </c>
      <c r="U5" s="44"/>
    </row>
    <row r="6" spans="1:23" ht="20.25" customHeight="1">
      <c r="A6" s="45">
        <v>1</v>
      </c>
      <c r="B6" s="46" t="s">
        <v>8</v>
      </c>
      <c r="C6" s="47">
        <v>749</v>
      </c>
      <c r="D6" s="47">
        <v>44940000</v>
      </c>
      <c r="E6" s="47">
        <v>6505</v>
      </c>
      <c r="F6" s="47">
        <v>104080000</v>
      </c>
      <c r="G6" s="85">
        <v>441</v>
      </c>
      <c r="H6" s="85">
        <v>441000</v>
      </c>
      <c r="I6" s="85">
        <v>0</v>
      </c>
      <c r="J6" s="85">
        <v>0</v>
      </c>
      <c r="K6" s="85">
        <v>0</v>
      </c>
      <c r="L6" s="85">
        <v>0</v>
      </c>
      <c r="M6" s="61">
        <v>211</v>
      </c>
      <c r="N6" s="61">
        <v>633000</v>
      </c>
      <c r="O6" s="48">
        <v>0</v>
      </c>
      <c r="P6" s="48">
        <v>0</v>
      </c>
      <c r="Q6" s="47">
        <v>0</v>
      </c>
      <c r="R6" s="47">
        <v>0</v>
      </c>
      <c r="S6" s="47">
        <v>62</v>
      </c>
      <c r="T6" s="47">
        <v>310000</v>
      </c>
      <c r="U6" s="49"/>
      <c r="W6" s="54">
        <f>K6+M6+O6</f>
        <v>211</v>
      </c>
    </row>
    <row r="7" spans="1:23" ht="20.25" customHeight="1">
      <c r="A7" s="45">
        <v>2</v>
      </c>
      <c r="B7" s="46" t="s">
        <v>9</v>
      </c>
      <c r="C7" s="47">
        <v>4835</v>
      </c>
      <c r="D7" s="47">
        <v>280430000</v>
      </c>
      <c r="E7" s="47">
        <v>125</v>
      </c>
      <c r="F7" s="47">
        <v>1500000</v>
      </c>
      <c r="G7" s="86">
        <v>0</v>
      </c>
      <c r="H7" s="86">
        <v>0</v>
      </c>
      <c r="I7" s="48">
        <v>0</v>
      </c>
      <c r="J7" s="48">
        <v>0</v>
      </c>
      <c r="K7" s="48">
        <v>0</v>
      </c>
      <c r="L7" s="48">
        <v>0</v>
      </c>
      <c r="M7" s="86">
        <v>0</v>
      </c>
      <c r="N7" s="86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9"/>
      <c r="W7" s="54">
        <f aca="true" t="shared" si="0" ref="W7:W17">K7+M7+O7</f>
        <v>0</v>
      </c>
    </row>
    <row r="8" spans="1:23" ht="20.25" customHeight="1">
      <c r="A8" s="45">
        <v>3</v>
      </c>
      <c r="B8" s="46" t="s">
        <v>10</v>
      </c>
      <c r="C8" s="47">
        <v>26423</v>
      </c>
      <c r="D8" s="47">
        <v>1479688000</v>
      </c>
      <c r="E8" s="47">
        <v>12213</v>
      </c>
      <c r="F8" s="47">
        <v>146556000</v>
      </c>
      <c r="G8" s="48">
        <v>188</v>
      </c>
      <c r="H8" s="48">
        <v>282000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9"/>
      <c r="W8" s="54">
        <f t="shared" si="0"/>
        <v>0</v>
      </c>
    </row>
    <row r="9" spans="1:23" ht="20.25" customHeight="1">
      <c r="A9" s="45">
        <v>4</v>
      </c>
      <c r="B9" s="46" t="s">
        <v>11</v>
      </c>
      <c r="C9" s="47">
        <v>3575</v>
      </c>
      <c r="D9" s="47">
        <v>157300000</v>
      </c>
      <c r="E9" s="47">
        <v>11057</v>
      </c>
      <c r="F9" s="47">
        <v>121627000</v>
      </c>
      <c r="G9" s="47">
        <v>181</v>
      </c>
      <c r="H9" s="47">
        <v>271500</v>
      </c>
      <c r="I9" s="47">
        <v>0</v>
      </c>
      <c r="J9" s="47">
        <v>0</v>
      </c>
      <c r="K9" s="48">
        <v>0</v>
      </c>
      <c r="L9" s="48">
        <v>0</v>
      </c>
      <c r="M9" s="48">
        <v>256</v>
      </c>
      <c r="N9" s="48">
        <v>768000</v>
      </c>
      <c r="O9" s="48">
        <v>0</v>
      </c>
      <c r="P9" s="48">
        <v>0</v>
      </c>
      <c r="Q9" s="48">
        <v>0</v>
      </c>
      <c r="R9" s="48">
        <v>0</v>
      </c>
      <c r="S9" s="48">
        <v>20</v>
      </c>
      <c r="T9" s="48">
        <v>100000</v>
      </c>
      <c r="U9" s="49"/>
      <c r="W9" s="54">
        <f t="shared" si="0"/>
        <v>256</v>
      </c>
    </row>
    <row r="10" spans="1:23" ht="20.25" customHeight="1">
      <c r="A10" s="45">
        <v>5</v>
      </c>
      <c r="B10" s="46" t="s">
        <v>12</v>
      </c>
      <c r="C10" s="47">
        <v>4687</v>
      </c>
      <c r="D10" s="47">
        <v>210915000</v>
      </c>
      <c r="E10" s="47">
        <v>7987</v>
      </c>
      <c r="F10" s="47">
        <v>79870000</v>
      </c>
      <c r="G10" s="47">
        <v>27</v>
      </c>
      <c r="H10" s="47">
        <v>40500</v>
      </c>
      <c r="I10" s="47">
        <v>123</v>
      </c>
      <c r="J10" s="47">
        <v>369000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9"/>
      <c r="W10" s="54">
        <f t="shared" si="0"/>
        <v>0</v>
      </c>
    </row>
    <row r="11" spans="1:23" ht="20.25" customHeight="1">
      <c r="A11" s="45">
        <v>6</v>
      </c>
      <c r="B11" s="46" t="s">
        <v>13</v>
      </c>
      <c r="C11" s="47">
        <v>10139</v>
      </c>
      <c r="D11" s="47">
        <v>425838000</v>
      </c>
      <c r="E11" s="47">
        <v>5429</v>
      </c>
      <c r="F11" s="47">
        <v>65148000</v>
      </c>
      <c r="G11" s="47">
        <v>77</v>
      </c>
      <c r="H11" s="47">
        <v>115500</v>
      </c>
      <c r="I11" s="47"/>
      <c r="J11" s="47"/>
      <c r="K11" s="48"/>
      <c r="L11" s="48"/>
      <c r="M11" s="48"/>
      <c r="N11" s="48"/>
      <c r="O11" s="48">
        <v>33</v>
      </c>
      <c r="P11" s="48">
        <v>99000</v>
      </c>
      <c r="Q11" s="48"/>
      <c r="R11" s="48"/>
      <c r="S11" s="48"/>
      <c r="T11" s="48"/>
      <c r="U11" s="49"/>
      <c r="W11" s="54">
        <f t="shared" si="0"/>
        <v>33</v>
      </c>
    </row>
    <row r="12" spans="1:23" ht="20.25" customHeight="1">
      <c r="A12" s="45">
        <v>7</v>
      </c>
      <c r="B12" s="46" t="s">
        <v>14</v>
      </c>
      <c r="C12" s="47">
        <v>13184</v>
      </c>
      <c r="D12" s="47">
        <v>487808000</v>
      </c>
      <c r="E12" s="47">
        <v>6539</v>
      </c>
      <c r="F12" s="47">
        <v>75198500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93</v>
      </c>
      <c r="P12" s="47">
        <v>279000</v>
      </c>
      <c r="Q12" s="47">
        <v>0</v>
      </c>
      <c r="R12" s="47">
        <v>0</v>
      </c>
      <c r="S12" s="47">
        <v>0</v>
      </c>
      <c r="T12" s="47">
        <v>0</v>
      </c>
      <c r="U12" s="49"/>
      <c r="W12" s="54">
        <f t="shared" si="0"/>
        <v>93</v>
      </c>
    </row>
    <row r="13" spans="1:23" ht="20.25" customHeight="1">
      <c r="A13" s="45">
        <v>8</v>
      </c>
      <c r="B13" s="46" t="s">
        <v>15</v>
      </c>
      <c r="C13" s="47">
        <v>4871</v>
      </c>
      <c r="D13" s="47">
        <v>219195000</v>
      </c>
      <c r="E13" s="47">
        <v>1347</v>
      </c>
      <c r="F13" s="47">
        <v>16164000</v>
      </c>
      <c r="G13" s="47">
        <v>61</v>
      </c>
      <c r="H13" s="47">
        <v>91500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41</v>
      </c>
      <c r="P13" s="47">
        <v>123000</v>
      </c>
      <c r="Q13" s="47">
        <v>0</v>
      </c>
      <c r="R13" s="47">
        <v>0</v>
      </c>
      <c r="S13" s="47">
        <v>0</v>
      </c>
      <c r="T13" s="47">
        <v>0</v>
      </c>
      <c r="U13" s="49"/>
      <c r="W13" s="54">
        <f t="shared" si="0"/>
        <v>41</v>
      </c>
    </row>
    <row r="14" spans="1:23" ht="20.25" customHeight="1">
      <c r="A14" s="45">
        <v>9</v>
      </c>
      <c r="B14" s="46" t="s">
        <v>16</v>
      </c>
      <c r="C14" s="47">
        <v>3497</v>
      </c>
      <c r="D14" s="47">
        <v>181844000</v>
      </c>
      <c r="E14" s="47">
        <v>886</v>
      </c>
      <c r="F14" s="47">
        <v>10632000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  <c r="L14" s="48">
        <v>0</v>
      </c>
      <c r="M14" s="48">
        <v>0</v>
      </c>
      <c r="N14" s="48">
        <v>0</v>
      </c>
      <c r="O14" s="48">
        <v>35</v>
      </c>
      <c r="P14" s="48">
        <v>105000</v>
      </c>
      <c r="Q14" s="48">
        <v>0</v>
      </c>
      <c r="R14" s="48">
        <v>0</v>
      </c>
      <c r="S14" s="48">
        <v>0</v>
      </c>
      <c r="T14" s="48">
        <v>0</v>
      </c>
      <c r="U14" s="49"/>
      <c r="W14" s="54">
        <f t="shared" si="0"/>
        <v>35</v>
      </c>
    </row>
    <row r="15" spans="1:23" ht="20.25" customHeight="1">
      <c r="A15" s="45">
        <v>10</v>
      </c>
      <c r="B15" s="46" t="s">
        <v>17</v>
      </c>
      <c r="C15" s="47">
        <v>5826</v>
      </c>
      <c r="D15" s="47">
        <v>291300000</v>
      </c>
      <c r="E15" s="47">
        <v>843</v>
      </c>
      <c r="F15" s="47">
        <v>10116000</v>
      </c>
      <c r="G15" s="47"/>
      <c r="H15" s="47"/>
      <c r="I15" s="47"/>
      <c r="J15" s="47"/>
      <c r="K15" s="48"/>
      <c r="L15" s="48"/>
      <c r="M15" s="48">
        <v>292</v>
      </c>
      <c r="N15" s="48">
        <v>876000</v>
      </c>
      <c r="O15" s="48">
        <v>25</v>
      </c>
      <c r="P15" s="48">
        <v>75000</v>
      </c>
      <c r="Q15" s="48"/>
      <c r="R15" s="48"/>
      <c r="S15" s="48"/>
      <c r="T15" s="48"/>
      <c r="U15" s="49"/>
      <c r="W15" s="54">
        <f t="shared" si="0"/>
        <v>317</v>
      </c>
    </row>
    <row r="16" spans="1:23" ht="20.25" customHeight="1">
      <c r="A16" s="45">
        <v>11</v>
      </c>
      <c r="B16" s="46" t="s">
        <v>18</v>
      </c>
      <c r="C16" s="47"/>
      <c r="D16" s="47"/>
      <c r="E16" s="47"/>
      <c r="F16" s="47"/>
      <c r="G16" s="47"/>
      <c r="H16" s="47"/>
      <c r="I16" s="47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W16" s="54">
        <f t="shared" si="0"/>
        <v>0</v>
      </c>
    </row>
    <row r="17" spans="1:23" ht="20.25" customHeight="1">
      <c r="A17" s="45">
        <v>12</v>
      </c>
      <c r="B17" s="46" t="s">
        <v>19</v>
      </c>
      <c r="C17" s="47"/>
      <c r="D17" s="47"/>
      <c r="E17" s="47"/>
      <c r="F17" s="47"/>
      <c r="G17" s="47"/>
      <c r="H17" s="47"/>
      <c r="I17" s="47"/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W17" s="54">
        <f t="shared" si="0"/>
        <v>0</v>
      </c>
    </row>
    <row r="18" spans="1:21" ht="20.25" customHeight="1">
      <c r="A18" s="108" t="s">
        <v>1</v>
      </c>
      <c r="B18" s="109"/>
      <c r="C18" s="64">
        <f aca="true" t="shared" si="1" ref="C18:T18">SUM(C6:C17)</f>
        <v>77786</v>
      </c>
      <c r="D18" s="64">
        <f t="shared" si="1"/>
        <v>3779258000</v>
      </c>
      <c r="E18" s="64">
        <f t="shared" si="1"/>
        <v>52931</v>
      </c>
      <c r="F18" s="64">
        <f t="shared" si="1"/>
        <v>630891500</v>
      </c>
      <c r="G18" s="64">
        <f t="shared" si="1"/>
        <v>975</v>
      </c>
      <c r="H18" s="64">
        <f t="shared" si="1"/>
        <v>1242000</v>
      </c>
      <c r="I18" s="64">
        <f t="shared" si="1"/>
        <v>123</v>
      </c>
      <c r="J18" s="64">
        <f t="shared" si="1"/>
        <v>369000</v>
      </c>
      <c r="K18" s="64">
        <f t="shared" si="1"/>
        <v>0</v>
      </c>
      <c r="L18" s="64">
        <f t="shared" si="1"/>
        <v>0</v>
      </c>
      <c r="M18" s="64">
        <f t="shared" si="1"/>
        <v>759</v>
      </c>
      <c r="N18" s="64">
        <f t="shared" si="1"/>
        <v>2277000</v>
      </c>
      <c r="O18" s="64">
        <f t="shared" si="1"/>
        <v>227</v>
      </c>
      <c r="P18" s="64">
        <f t="shared" si="1"/>
        <v>681000</v>
      </c>
      <c r="Q18" s="64">
        <f t="shared" si="1"/>
        <v>0</v>
      </c>
      <c r="R18" s="64">
        <f t="shared" si="1"/>
        <v>0</v>
      </c>
      <c r="S18" s="64">
        <f t="shared" si="1"/>
        <v>82</v>
      </c>
      <c r="T18" s="64">
        <f t="shared" si="1"/>
        <v>410000</v>
      </c>
      <c r="U18" s="50"/>
    </row>
    <row r="19" spans="1:21" ht="20.25" customHeight="1">
      <c r="A19" s="51"/>
      <c r="B19" s="51"/>
      <c r="C19" s="51"/>
      <c r="D19" s="51">
        <f>D18/C18</f>
        <v>48585.32383719435</v>
      </c>
      <c r="E19" s="51"/>
      <c r="F19" s="51">
        <f aca="true" t="shared" si="2" ref="F19:T19">F18/E18</f>
        <v>11919.130566208838</v>
      </c>
      <c r="G19" s="51"/>
      <c r="H19" s="51">
        <f t="shared" si="2"/>
        <v>1273.8461538461538</v>
      </c>
      <c r="I19" s="51"/>
      <c r="J19" s="51">
        <f t="shared" si="2"/>
        <v>3000</v>
      </c>
      <c r="K19" s="51"/>
      <c r="L19" s="51" t="e">
        <f t="shared" si="2"/>
        <v>#DIV/0!</v>
      </c>
      <c r="M19" s="51"/>
      <c r="N19" s="51">
        <f t="shared" si="2"/>
        <v>3000</v>
      </c>
      <c r="O19" s="51"/>
      <c r="P19" s="51">
        <f t="shared" si="2"/>
        <v>3000</v>
      </c>
      <c r="Q19" s="51"/>
      <c r="R19" s="51" t="e">
        <f t="shared" si="2"/>
        <v>#DIV/0!</v>
      </c>
      <c r="S19" s="51"/>
      <c r="T19" s="51">
        <f t="shared" si="2"/>
        <v>5000</v>
      </c>
      <c r="U19" s="51"/>
    </row>
    <row r="20" spans="1:21" ht="20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3" t="s">
        <v>39</v>
      </c>
      <c r="U20" s="41"/>
    </row>
    <row r="21" spans="1:21" ht="20.25" customHeight="1">
      <c r="A21" s="116" t="s">
        <v>28</v>
      </c>
      <c r="B21" s="116" t="s">
        <v>4</v>
      </c>
      <c r="C21" s="108" t="s">
        <v>60</v>
      </c>
      <c r="D21" s="109"/>
      <c r="E21" s="108" t="s">
        <v>61</v>
      </c>
      <c r="F21" s="109"/>
      <c r="G21" s="108" t="s">
        <v>71</v>
      </c>
      <c r="H21" s="121"/>
      <c r="I21" s="104" t="s">
        <v>63</v>
      </c>
      <c r="J21" s="104"/>
      <c r="K21" s="104" t="s">
        <v>64</v>
      </c>
      <c r="L21" s="104"/>
      <c r="M21" s="104" t="s">
        <v>24</v>
      </c>
      <c r="N21" s="104"/>
      <c r="O21" s="104" t="s">
        <v>53</v>
      </c>
      <c r="P21" s="104"/>
      <c r="Q21" s="104" t="s">
        <v>73</v>
      </c>
      <c r="R21" s="104"/>
      <c r="S21" s="119" t="s">
        <v>27</v>
      </c>
      <c r="T21" s="119"/>
      <c r="U21" s="41"/>
    </row>
    <row r="22" spans="1:21" ht="20.25" customHeight="1">
      <c r="A22" s="117"/>
      <c r="B22" s="117"/>
      <c r="C22" s="62" t="s">
        <v>2</v>
      </c>
      <c r="D22" s="62" t="s">
        <v>3</v>
      </c>
      <c r="E22" s="62" t="s">
        <v>2</v>
      </c>
      <c r="F22" s="62" t="s">
        <v>3</v>
      </c>
      <c r="G22" s="62" t="s">
        <v>2</v>
      </c>
      <c r="H22" s="62" t="s">
        <v>3</v>
      </c>
      <c r="I22" s="63" t="s">
        <v>2</v>
      </c>
      <c r="J22" s="63" t="s">
        <v>3</v>
      </c>
      <c r="K22" s="63" t="s">
        <v>2</v>
      </c>
      <c r="L22" s="63" t="s">
        <v>3</v>
      </c>
      <c r="M22" s="63" t="s">
        <v>2</v>
      </c>
      <c r="N22" s="63" t="s">
        <v>3</v>
      </c>
      <c r="O22" s="63" t="s">
        <v>2</v>
      </c>
      <c r="P22" s="63" t="s">
        <v>3</v>
      </c>
      <c r="Q22" s="63" t="s">
        <v>2</v>
      </c>
      <c r="R22" s="63" t="s">
        <v>3</v>
      </c>
      <c r="S22" s="65" t="s">
        <v>2</v>
      </c>
      <c r="T22" s="65" t="s">
        <v>3</v>
      </c>
      <c r="U22" s="41"/>
    </row>
    <row r="23" spans="1:21" ht="20.25" customHeight="1">
      <c r="A23" s="45">
        <v>1</v>
      </c>
      <c r="B23" s="46" t="s">
        <v>8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157</v>
      </c>
      <c r="J23" s="47">
        <v>7850000</v>
      </c>
      <c r="K23" s="47">
        <v>43</v>
      </c>
      <c r="L23" s="47">
        <v>129000</v>
      </c>
      <c r="M23" s="47">
        <v>0</v>
      </c>
      <c r="N23" s="47">
        <v>0</v>
      </c>
      <c r="O23" s="47">
        <v>0</v>
      </c>
      <c r="P23" s="47">
        <v>0</v>
      </c>
      <c r="Q23" s="47">
        <v>24</v>
      </c>
      <c r="R23" s="47">
        <v>600000</v>
      </c>
      <c r="S23" s="53">
        <f aca="true" t="shared" si="3" ref="S23:S34">SUM(Q23,O23,M23,K23,I23,G23,E23,C23,S6,Q6,O6,M6,K6,I6,G6,E6,C6)</f>
        <v>8192</v>
      </c>
      <c r="T23" s="53">
        <f aca="true" t="shared" si="4" ref="T23:T34">SUM(R23,P23,N23,L23,J23,H23,F23,D23,T6,R6,P6,N6,L6,J6,H6,F6,D6)</f>
        <v>158983000</v>
      </c>
      <c r="U23" s="41"/>
    </row>
    <row r="24" spans="1:20" ht="20.25" customHeight="1">
      <c r="A24" s="45">
        <v>2</v>
      </c>
      <c r="B24" s="46" t="s">
        <v>9</v>
      </c>
      <c r="C24" s="47">
        <v>0</v>
      </c>
      <c r="D24" s="47">
        <v>0</v>
      </c>
      <c r="E24" s="47">
        <v>0</v>
      </c>
      <c r="F24" s="47">
        <v>0</v>
      </c>
      <c r="G24" s="47">
        <v>14</v>
      </c>
      <c r="H24" s="47">
        <v>700000</v>
      </c>
      <c r="I24" s="48">
        <v>0</v>
      </c>
      <c r="J24" s="48">
        <v>0</v>
      </c>
      <c r="K24" s="48">
        <v>96</v>
      </c>
      <c r="L24" s="48">
        <v>336000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53">
        <f>SUM(Q24,O24,M24,K24,I24,G24,E24,C24,S7,Q7,O7,M7,K7,I7,G7,E7,C7)</f>
        <v>5070</v>
      </c>
      <c r="T24" s="53">
        <f>SUM(R24,P24,N24,L24,J24,H24,F24,D24,T7,R7,P7,N7,L7,J7,H7,F7,D7)</f>
        <v>282966000</v>
      </c>
    </row>
    <row r="25" spans="1:20" ht="20.25" customHeight="1">
      <c r="A25" s="45">
        <v>3</v>
      </c>
      <c r="B25" s="46" t="s">
        <v>10</v>
      </c>
      <c r="C25" s="47">
        <v>0</v>
      </c>
      <c r="D25" s="47">
        <v>0</v>
      </c>
      <c r="E25" s="47">
        <v>0</v>
      </c>
      <c r="F25" s="47">
        <v>0</v>
      </c>
      <c r="G25" s="47">
        <v>18</v>
      </c>
      <c r="H25" s="47">
        <v>900000</v>
      </c>
      <c r="I25" s="48">
        <v>371</v>
      </c>
      <c r="J25" s="48">
        <v>16695000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689</v>
      </c>
      <c r="R25" s="48">
        <v>2067000</v>
      </c>
      <c r="S25" s="53">
        <f>SUM(Q25,O25,M25,K25,I25,G25,E25,C25,S8,Q8,O8,M8,K8,I8,G8,E8,C8)</f>
        <v>39902</v>
      </c>
      <c r="T25" s="53">
        <f>SUM(R25,P25,N25,L25,J25,H25,F25,D25,T8,R8,P8,N8,L8,J8,H8,F8,D8)</f>
        <v>1646188000</v>
      </c>
    </row>
    <row r="26" spans="1:20" ht="20.25" customHeight="1">
      <c r="A26" s="45">
        <v>4</v>
      </c>
      <c r="B26" s="46" t="s">
        <v>11</v>
      </c>
      <c r="C26" s="47">
        <v>0</v>
      </c>
      <c r="D26" s="47">
        <v>0</v>
      </c>
      <c r="E26" s="47">
        <v>0</v>
      </c>
      <c r="F26" s="47">
        <v>0</v>
      </c>
      <c r="G26" s="47">
        <v>6</v>
      </c>
      <c r="H26" s="47">
        <v>300000</v>
      </c>
      <c r="I26" s="48">
        <v>220</v>
      </c>
      <c r="J26" s="48">
        <v>8800000</v>
      </c>
      <c r="K26" s="48">
        <v>140</v>
      </c>
      <c r="L26" s="48">
        <v>420000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53">
        <f>SUM(Q26,O26,M26,K26,I26,G26,E26,C26,S9,Q9,O9,M9,K9,I9,G9,E9,C9)</f>
        <v>15455</v>
      </c>
      <c r="T26" s="53">
        <f t="shared" si="4"/>
        <v>289586500</v>
      </c>
    </row>
    <row r="27" spans="1:20" ht="20.25" customHeight="1">
      <c r="A27" s="45">
        <v>5</v>
      </c>
      <c r="B27" s="46" t="s">
        <v>12</v>
      </c>
      <c r="C27" s="47">
        <v>0</v>
      </c>
      <c r="D27" s="47">
        <v>0</v>
      </c>
      <c r="E27" s="47">
        <v>0</v>
      </c>
      <c r="F27" s="47">
        <v>0</v>
      </c>
      <c r="G27" s="47">
        <v>8</v>
      </c>
      <c r="H27" s="47">
        <v>400000</v>
      </c>
      <c r="I27" s="48">
        <v>175</v>
      </c>
      <c r="J27" s="48">
        <v>8750000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53">
        <f t="shared" si="3"/>
        <v>13007</v>
      </c>
      <c r="T27" s="53">
        <f t="shared" si="4"/>
        <v>300344500</v>
      </c>
    </row>
    <row r="28" spans="1:20" ht="20.25" customHeight="1">
      <c r="A28" s="45">
        <v>6</v>
      </c>
      <c r="B28" s="46" t="s">
        <v>13</v>
      </c>
      <c r="C28" s="47">
        <v>0</v>
      </c>
      <c r="D28" s="47">
        <v>0</v>
      </c>
      <c r="E28" s="47">
        <v>0</v>
      </c>
      <c r="F28" s="47">
        <v>0</v>
      </c>
      <c r="G28" s="47">
        <v>13</v>
      </c>
      <c r="H28" s="47">
        <v>650000</v>
      </c>
      <c r="I28" s="48">
        <v>245</v>
      </c>
      <c r="J28" s="48">
        <v>11025000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53">
        <f t="shared" si="3"/>
        <v>15936</v>
      </c>
      <c r="T28" s="53">
        <f t="shared" si="4"/>
        <v>502875500</v>
      </c>
    </row>
    <row r="29" spans="1:20" ht="20.25" customHeight="1">
      <c r="A29" s="45">
        <v>7</v>
      </c>
      <c r="B29" s="46" t="s">
        <v>14</v>
      </c>
      <c r="C29" s="47">
        <v>0</v>
      </c>
      <c r="D29" s="47">
        <v>0</v>
      </c>
      <c r="E29" s="47">
        <v>0</v>
      </c>
      <c r="F29" s="47">
        <v>0</v>
      </c>
      <c r="G29" s="47">
        <v>65</v>
      </c>
      <c r="H29" s="47">
        <v>3250000</v>
      </c>
      <c r="I29" s="47">
        <v>84</v>
      </c>
      <c r="J29" s="47">
        <v>3780000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53">
        <f t="shared" si="3"/>
        <v>19965</v>
      </c>
      <c r="T29" s="53">
        <f t="shared" si="4"/>
        <v>570315500</v>
      </c>
    </row>
    <row r="30" spans="1:20" ht="20.25" customHeight="1">
      <c r="A30" s="45">
        <v>8</v>
      </c>
      <c r="B30" s="46" t="s">
        <v>15</v>
      </c>
      <c r="C30" s="47">
        <v>0</v>
      </c>
      <c r="D30" s="47">
        <v>0</v>
      </c>
      <c r="E30" s="47">
        <v>0</v>
      </c>
      <c r="F30" s="47">
        <v>0</v>
      </c>
      <c r="G30" s="47">
        <v>18</v>
      </c>
      <c r="H30" s="47">
        <v>810000</v>
      </c>
      <c r="I30" s="48">
        <v>0</v>
      </c>
      <c r="J30" s="48">
        <v>0</v>
      </c>
      <c r="K30" s="48">
        <v>0</v>
      </c>
      <c r="L30" s="48">
        <v>0</v>
      </c>
      <c r="M30" s="47">
        <v>0</v>
      </c>
      <c r="N30" s="47">
        <v>0</v>
      </c>
      <c r="O30" s="47">
        <v>0</v>
      </c>
      <c r="P30" s="47">
        <v>0</v>
      </c>
      <c r="Q30" s="48">
        <v>0</v>
      </c>
      <c r="R30" s="48">
        <v>0</v>
      </c>
      <c r="S30" s="53">
        <f t="shared" si="3"/>
        <v>6338</v>
      </c>
      <c r="T30" s="53">
        <f t="shared" si="4"/>
        <v>236383500</v>
      </c>
    </row>
    <row r="31" spans="1:20" ht="20.25" customHeight="1">
      <c r="A31" s="45">
        <v>9</v>
      </c>
      <c r="B31" s="46" t="s">
        <v>16</v>
      </c>
      <c r="C31" s="47">
        <v>0</v>
      </c>
      <c r="D31" s="47">
        <v>0</v>
      </c>
      <c r="E31" s="47">
        <v>0</v>
      </c>
      <c r="F31" s="47">
        <v>0</v>
      </c>
      <c r="G31" s="47">
        <v>15</v>
      </c>
      <c r="H31" s="47">
        <v>675000</v>
      </c>
      <c r="I31" s="47">
        <v>0</v>
      </c>
      <c r="J31" s="47">
        <v>0</v>
      </c>
      <c r="K31" s="48">
        <v>25</v>
      </c>
      <c r="L31" s="48">
        <v>625000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53">
        <f t="shared" si="3"/>
        <v>4458</v>
      </c>
      <c r="T31" s="53">
        <f t="shared" si="4"/>
        <v>193881000</v>
      </c>
    </row>
    <row r="32" spans="1:20" ht="20.25" customHeight="1">
      <c r="A32" s="45">
        <v>10</v>
      </c>
      <c r="B32" s="46" t="s">
        <v>17</v>
      </c>
      <c r="C32" s="47">
        <v>40</v>
      </c>
      <c r="D32" s="47">
        <v>480000</v>
      </c>
      <c r="E32" s="47"/>
      <c r="F32" s="47"/>
      <c r="G32" s="47">
        <v>21</v>
      </c>
      <c r="H32" s="47">
        <v>735000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53">
        <f t="shared" si="3"/>
        <v>7047</v>
      </c>
      <c r="T32" s="53">
        <f t="shared" si="4"/>
        <v>303582000</v>
      </c>
    </row>
    <row r="33" spans="1:20" ht="20.25" customHeight="1">
      <c r="A33" s="45">
        <v>11</v>
      </c>
      <c r="B33" s="46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3">
        <f t="shared" si="3"/>
        <v>0</v>
      </c>
      <c r="T33" s="53">
        <f t="shared" si="4"/>
        <v>0</v>
      </c>
    </row>
    <row r="34" spans="1:20" ht="20.25" customHeight="1">
      <c r="A34" s="45">
        <v>12</v>
      </c>
      <c r="B34" s="46" t="s">
        <v>19</v>
      </c>
      <c r="C34" s="47"/>
      <c r="D34" s="47"/>
      <c r="E34" s="47"/>
      <c r="F34" s="47"/>
      <c r="G34" s="47"/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53">
        <f t="shared" si="3"/>
        <v>0</v>
      </c>
      <c r="T34" s="53">
        <f t="shared" si="4"/>
        <v>0</v>
      </c>
    </row>
    <row r="35" spans="1:20" ht="20.25" customHeight="1">
      <c r="A35" s="108" t="s">
        <v>1</v>
      </c>
      <c r="B35" s="109"/>
      <c r="C35" s="64">
        <f aca="true" t="shared" si="5" ref="C35:T35">SUM(C23:C34)</f>
        <v>40</v>
      </c>
      <c r="D35" s="64">
        <f t="shared" si="5"/>
        <v>480000</v>
      </c>
      <c r="E35" s="64">
        <f t="shared" si="5"/>
        <v>0</v>
      </c>
      <c r="F35" s="64">
        <f t="shared" si="5"/>
        <v>0</v>
      </c>
      <c r="G35" s="64">
        <f t="shared" si="5"/>
        <v>178</v>
      </c>
      <c r="H35" s="64">
        <f t="shared" si="5"/>
        <v>8420000</v>
      </c>
      <c r="I35" s="66">
        <f t="shared" si="5"/>
        <v>1252</v>
      </c>
      <c r="J35" s="66">
        <f t="shared" si="5"/>
        <v>56900000</v>
      </c>
      <c r="K35" s="66">
        <f t="shared" si="5"/>
        <v>304</v>
      </c>
      <c r="L35" s="66">
        <f t="shared" si="5"/>
        <v>1510000</v>
      </c>
      <c r="M35" s="66">
        <f t="shared" si="5"/>
        <v>0</v>
      </c>
      <c r="N35" s="66">
        <f t="shared" si="5"/>
        <v>0</v>
      </c>
      <c r="O35" s="66">
        <f t="shared" si="5"/>
        <v>0</v>
      </c>
      <c r="P35" s="66">
        <f t="shared" si="5"/>
        <v>0</v>
      </c>
      <c r="Q35" s="66">
        <f t="shared" si="5"/>
        <v>713</v>
      </c>
      <c r="R35" s="66">
        <f t="shared" si="5"/>
        <v>2667000</v>
      </c>
      <c r="S35" s="66">
        <f t="shared" si="5"/>
        <v>135370</v>
      </c>
      <c r="T35" s="66">
        <f t="shared" si="5"/>
        <v>4485105500</v>
      </c>
    </row>
    <row r="36" spans="4:18" ht="20.25" customHeight="1">
      <c r="D36" s="42">
        <f>D35/C35</f>
        <v>12000</v>
      </c>
      <c r="F36" s="42" t="e">
        <f aca="true" t="shared" si="6" ref="F36:R36">F35/E35</f>
        <v>#DIV/0!</v>
      </c>
      <c r="H36" s="42">
        <f t="shared" si="6"/>
        <v>47303.370786516854</v>
      </c>
      <c r="J36" s="42">
        <f t="shared" si="6"/>
        <v>45447.28434504793</v>
      </c>
      <c r="L36" s="42">
        <f t="shared" si="6"/>
        <v>4967.105263157895</v>
      </c>
      <c r="N36" s="42" t="e">
        <f t="shared" si="6"/>
        <v>#DIV/0!</v>
      </c>
      <c r="P36" s="42" t="e">
        <f t="shared" si="6"/>
        <v>#DIV/0!</v>
      </c>
      <c r="R36" s="42">
        <f t="shared" si="6"/>
        <v>3740.5329593267884</v>
      </c>
    </row>
    <row r="37" spans="19:20" ht="20.25" customHeight="1">
      <c r="S37" s="54"/>
      <c r="T37" s="54"/>
    </row>
    <row r="38" spans="1:22" ht="20.25" customHeight="1">
      <c r="A38" s="113" t="s">
        <v>72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41"/>
      <c r="V38" s="54"/>
    </row>
    <row r="39" spans="1:21" ht="20.25" customHeight="1">
      <c r="A39" s="113" t="s">
        <v>76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41"/>
    </row>
    <row r="40" spans="1:21" ht="20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3" t="s">
        <v>36</v>
      </c>
      <c r="U40" s="41"/>
    </row>
    <row r="41" spans="1:22" ht="20.25" customHeight="1">
      <c r="A41" s="110" t="s">
        <v>28</v>
      </c>
      <c r="B41" s="110" t="s">
        <v>4</v>
      </c>
      <c r="C41" s="106" t="s">
        <v>29</v>
      </c>
      <c r="D41" s="107"/>
      <c r="E41" s="106" t="s">
        <v>30</v>
      </c>
      <c r="F41" s="107"/>
      <c r="G41" s="106" t="s">
        <v>21</v>
      </c>
      <c r="H41" s="107"/>
      <c r="I41" s="105" t="s">
        <v>22</v>
      </c>
      <c r="J41" s="115"/>
      <c r="K41" s="103" t="s">
        <v>23</v>
      </c>
      <c r="L41" s="103"/>
      <c r="M41" s="103" t="s">
        <v>25</v>
      </c>
      <c r="N41" s="103"/>
      <c r="O41" s="103" t="s">
        <v>59</v>
      </c>
      <c r="P41" s="103"/>
      <c r="Q41" s="105" t="s">
        <v>26</v>
      </c>
      <c r="R41" s="105"/>
      <c r="S41" s="105" t="s">
        <v>40</v>
      </c>
      <c r="T41" s="114"/>
      <c r="U41" s="44"/>
      <c r="V41" s="82" t="s">
        <v>75</v>
      </c>
    </row>
    <row r="42" spans="1:21" ht="20.25" customHeight="1">
      <c r="A42" s="111"/>
      <c r="B42" s="111"/>
      <c r="C42" s="89" t="s">
        <v>2</v>
      </c>
      <c r="D42" s="89" t="s">
        <v>3</v>
      </c>
      <c r="E42" s="89" t="s">
        <v>2</v>
      </c>
      <c r="F42" s="89" t="s">
        <v>3</v>
      </c>
      <c r="G42" s="89" t="s">
        <v>2</v>
      </c>
      <c r="H42" s="89" t="s">
        <v>3</v>
      </c>
      <c r="I42" s="90" t="s">
        <v>2</v>
      </c>
      <c r="J42" s="90" t="s">
        <v>3</v>
      </c>
      <c r="K42" s="90" t="s">
        <v>2</v>
      </c>
      <c r="L42" s="90" t="s">
        <v>3</v>
      </c>
      <c r="M42" s="90" t="s">
        <v>2</v>
      </c>
      <c r="N42" s="90" t="s">
        <v>3</v>
      </c>
      <c r="O42" s="90" t="s">
        <v>2</v>
      </c>
      <c r="P42" s="90" t="s">
        <v>3</v>
      </c>
      <c r="Q42" s="90" t="s">
        <v>2</v>
      </c>
      <c r="R42" s="90" t="s">
        <v>3</v>
      </c>
      <c r="S42" s="90" t="s">
        <v>2</v>
      </c>
      <c r="T42" s="90" t="s">
        <v>3</v>
      </c>
      <c r="U42" s="44"/>
    </row>
    <row r="43" spans="1:22" ht="20.25" customHeight="1">
      <c r="A43" s="55">
        <v>1</v>
      </c>
      <c r="B43" s="56" t="s">
        <v>8</v>
      </c>
      <c r="C43" s="87">
        <v>0</v>
      </c>
      <c r="D43" s="87">
        <v>0</v>
      </c>
      <c r="E43" s="47">
        <v>24392</v>
      </c>
      <c r="F43" s="47">
        <v>390272000</v>
      </c>
      <c r="G43" s="47">
        <v>765</v>
      </c>
      <c r="H43" s="47">
        <v>765000</v>
      </c>
      <c r="I43" s="57">
        <v>126</v>
      </c>
      <c r="J43" s="57">
        <v>378000</v>
      </c>
      <c r="K43" s="57">
        <v>9390</v>
      </c>
      <c r="L43" s="57">
        <v>14560000</v>
      </c>
      <c r="M43" s="57">
        <v>9949</v>
      </c>
      <c r="N43" s="57">
        <v>29847000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49" t="e">
        <f>T43/S43</f>
        <v>#DIV/0!</v>
      </c>
      <c r="V43" s="54">
        <f>SUM(K43,M43,O43)</f>
        <v>19339</v>
      </c>
    </row>
    <row r="44" spans="1:22" ht="20.25" customHeight="1">
      <c r="A44" s="45">
        <v>2</v>
      </c>
      <c r="B44" s="46" t="s">
        <v>9</v>
      </c>
      <c r="C44" s="87">
        <v>0</v>
      </c>
      <c r="D44" s="87">
        <v>0</v>
      </c>
      <c r="E44" s="47">
        <v>0</v>
      </c>
      <c r="F44" s="47">
        <v>0</v>
      </c>
      <c r="G44" s="47">
        <v>20</v>
      </c>
      <c r="H44" s="47">
        <v>40000</v>
      </c>
      <c r="I44" s="48">
        <v>0</v>
      </c>
      <c r="J44" s="48">
        <v>0</v>
      </c>
      <c r="K44" s="48">
        <v>0</v>
      </c>
      <c r="L44" s="48">
        <v>0</v>
      </c>
      <c r="M44" s="48">
        <v>1052</v>
      </c>
      <c r="N44" s="48">
        <v>3158000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9"/>
      <c r="V44" s="54">
        <f aca="true" t="shared" si="7" ref="V44:V55">SUM(K44,M44,O44)</f>
        <v>1052</v>
      </c>
    </row>
    <row r="45" spans="1:22" ht="20.25" customHeight="1">
      <c r="A45" s="45">
        <v>3</v>
      </c>
      <c r="B45" s="46" t="s">
        <v>10</v>
      </c>
      <c r="C45" s="87">
        <v>0</v>
      </c>
      <c r="D45" s="87">
        <v>0</v>
      </c>
      <c r="E45" s="47">
        <v>18737</v>
      </c>
      <c r="F45" s="47">
        <v>224844000</v>
      </c>
      <c r="G45" s="47">
        <v>0</v>
      </c>
      <c r="H45" s="47">
        <v>0</v>
      </c>
      <c r="I45" s="48">
        <v>0</v>
      </c>
      <c r="J45" s="48">
        <v>0</v>
      </c>
      <c r="K45" s="48">
        <v>21491</v>
      </c>
      <c r="L45" s="48">
        <v>38281000</v>
      </c>
      <c r="M45" s="48">
        <v>350</v>
      </c>
      <c r="N45" s="48">
        <v>1050000</v>
      </c>
      <c r="O45" s="48">
        <v>0</v>
      </c>
      <c r="P45" s="48">
        <v>0</v>
      </c>
      <c r="Q45" s="48">
        <v>5573</v>
      </c>
      <c r="R45" s="48">
        <v>22292000</v>
      </c>
      <c r="S45" s="48">
        <v>4921</v>
      </c>
      <c r="T45" s="48">
        <v>24605000</v>
      </c>
      <c r="U45" s="49"/>
      <c r="V45" s="54">
        <f t="shared" si="7"/>
        <v>21841</v>
      </c>
    </row>
    <row r="46" spans="1:22" ht="20.25" customHeight="1">
      <c r="A46" s="45">
        <v>4</v>
      </c>
      <c r="B46" s="46" t="s">
        <v>11</v>
      </c>
      <c r="C46" s="87">
        <v>0</v>
      </c>
      <c r="D46" s="87">
        <v>0</v>
      </c>
      <c r="E46" s="47">
        <v>112471</v>
      </c>
      <c r="F46" s="47">
        <v>1237181000</v>
      </c>
      <c r="G46" s="47">
        <v>79</v>
      </c>
      <c r="H46" s="47">
        <v>118500</v>
      </c>
      <c r="I46" s="48">
        <v>57</v>
      </c>
      <c r="J46" s="48">
        <v>969000</v>
      </c>
      <c r="K46" s="48">
        <v>21103</v>
      </c>
      <c r="L46" s="48">
        <v>32371000</v>
      </c>
      <c r="M46" s="48">
        <v>1418</v>
      </c>
      <c r="N46" s="48">
        <v>4254000</v>
      </c>
      <c r="O46" s="48">
        <v>0</v>
      </c>
      <c r="P46" s="48">
        <v>0</v>
      </c>
      <c r="Q46" s="48">
        <v>0</v>
      </c>
      <c r="R46" s="48">
        <v>0</v>
      </c>
      <c r="S46" s="48">
        <v>881</v>
      </c>
      <c r="T46" s="48">
        <v>4405000</v>
      </c>
      <c r="U46" s="49"/>
      <c r="V46" s="54">
        <f t="shared" si="7"/>
        <v>22521</v>
      </c>
    </row>
    <row r="47" spans="1:22" ht="20.25" customHeight="1">
      <c r="A47" s="45">
        <v>5</v>
      </c>
      <c r="B47" s="46" t="s">
        <v>12</v>
      </c>
      <c r="C47" s="87">
        <v>0</v>
      </c>
      <c r="D47" s="87">
        <v>0</v>
      </c>
      <c r="E47" s="47">
        <v>70292</v>
      </c>
      <c r="F47" s="47">
        <v>702920000</v>
      </c>
      <c r="G47" s="47">
        <v>0</v>
      </c>
      <c r="H47" s="47">
        <v>0</v>
      </c>
      <c r="I47" s="48">
        <v>8876</v>
      </c>
      <c r="J47" s="48">
        <v>26628000</v>
      </c>
      <c r="K47" s="48">
        <v>35098</v>
      </c>
      <c r="L47" s="48">
        <v>71873500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341</v>
      </c>
      <c r="T47" s="48">
        <v>1705000</v>
      </c>
      <c r="U47" s="49"/>
      <c r="V47" s="54">
        <f t="shared" si="7"/>
        <v>35098</v>
      </c>
    </row>
    <row r="48" spans="1:22" ht="20.25" customHeight="1">
      <c r="A48" s="45">
        <v>6</v>
      </c>
      <c r="B48" s="46" t="s">
        <v>13</v>
      </c>
      <c r="C48" s="87">
        <v>0</v>
      </c>
      <c r="D48" s="87">
        <v>0</v>
      </c>
      <c r="E48" s="47">
        <v>47518</v>
      </c>
      <c r="F48" s="47">
        <v>570216000</v>
      </c>
      <c r="G48" s="47"/>
      <c r="H48" s="47"/>
      <c r="I48" s="48">
        <v>6998</v>
      </c>
      <c r="J48" s="48">
        <v>20994000</v>
      </c>
      <c r="K48" s="48">
        <v>5155</v>
      </c>
      <c r="L48" s="48">
        <v>10718500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9"/>
      <c r="V48" s="54">
        <f t="shared" si="7"/>
        <v>5155</v>
      </c>
    </row>
    <row r="49" spans="1:22" ht="20.25" customHeight="1">
      <c r="A49" s="45">
        <v>7</v>
      </c>
      <c r="B49" s="46" t="s">
        <v>14</v>
      </c>
      <c r="C49" s="87">
        <v>0</v>
      </c>
      <c r="D49" s="87">
        <v>0</v>
      </c>
      <c r="E49" s="47">
        <v>80106</v>
      </c>
      <c r="F49" s="47">
        <v>921219000</v>
      </c>
      <c r="G49" s="47">
        <v>1008</v>
      </c>
      <c r="H49" s="47">
        <v>1512000</v>
      </c>
      <c r="I49" s="48">
        <v>116</v>
      </c>
      <c r="J49" s="48">
        <v>348000</v>
      </c>
      <c r="K49" s="48">
        <v>1911</v>
      </c>
      <c r="L49" s="48">
        <v>4215500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9"/>
      <c r="V49" s="54">
        <f t="shared" si="7"/>
        <v>1911</v>
      </c>
    </row>
    <row r="50" spans="1:22" ht="20.25" customHeight="1">
      <c r="A50" s="45">
        <v>8</v>
      </c>
      <c r="B50" s="46" t="s">
        <v>15</v>
      </c>
      <c r="C50" s="87">
        <v>0</v>
      </c>
      <c r="D50" s="87">
        <v>0</v>
      </c>
      <c r="E50" s="47">
        <v>27191</v>
      </c>
      <c r="F50" s="47">
        <v>326292000</v>
      </c>
      <c r="G50" s="48">
        <v>65</v>
      </c>
      <c r="H50" s="48">
        <v>97500</v>
      </c>
      <c r="I50" s="48">
        <v>0</v>
      </c>
      <c r="J50" s="48">
        <v>0</v>
      </c>
      <c r="K50" s="48">
        <v>13112</v>
      </c>
      <c r="L50" s="48">
        <v>27263000</v>
      </c>
      <c r="M50" s="48">
        <v>0</v>
      </c>
      <c r="N50" s="48">
        <v>0</v>
      </c>
      <c r="O50" s="48">
        <v>0</v>
      </c>
      <c r="P50" s="48">
        <v>0</v>
      </c>
      <c r="Q50" s="48">
        <v>98</v>
      </c>
      <c r="R50" s="48">
        <v>294000</v>
      </c>
      <c r="S50" s="48">
        <v>0</v>
      </c>
      <c r="T50" s="48">
        <v>0</v>
      </c>
      <c r="U50" s="49"/>
      <c r="V50" s="54">
        <f t="shared" si="7"/>
        <v>13112</v>
      </c>
    </row>
    <row r="51" spans="1:22" ht="20.25" customHeight="1">
      <c r="A51" s="45">
        <v>9</v>
      </c>
      <c r="B51" s="46" t="s">
        <v>16</v>
      </c>
      <c r="C51" s="87">
        <v>0</v>
      </c>
      <c r="D51" s="87">
        <v>0</v>
      </c>
      <c r="E51" s="47">
        <v>27604</v>
      </c>
      <c r="F51" s="47">
        <v>331248000</v>
      </c>
      <c r="G51" s="47">
        <v>76</v>
      </c>
      <c r="H51" s="47">
        <v>114000</v>
      </c>
      <c r="I51" s="48">
        <v>0</v>
      </c>
      <c r="J51" s="48">
        <v>0</v>
      </c>
      <c r="K51" s="48">
        <v>34538</v>
      </c>
      <c r="L51" s="48">
        <v>70805000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9"/>
      <c r="V51" s="54">
        <f t="shared" si="7"/>
        <v>34538</v>
      </c>
    </row>
    <row r="52" spans="1:22" ht="20.25" customHeight="1">
      <c r="A52" s="45">
        <v>10</v>
      </c>
      <c r="B52" s="46" t="s">
        <v>17</v>
      </c>
      <c r="C52" s="87">
        <v>0</v>
      </c>
      <c r="D52" s="87">
        <v>0</v>
      </c>
      <c r="E52" s="47">
        <v>29579</v>
      </c>
      <c r="F52" s="47">
        <v>354948000</v>
      </c>
      <c r="G52" s="47">
        <v>286</v>
      </c>
      <c r="H52" s="47">
        <v>49000</v>
      </c>
      <c r="I52" s="48">
        <v>0</v>
      </c>
      <c r="J52" s="48">
        <v>0</v>
      </c>
      <c r="K52" s="48">
        <v>49154</v>
      </c>
      <c r="L52" s="48">
        <v>128431000</v>
      </c>
      <c r="M52" s="48">
        <v>0</v>
      </c>
      <c r="N52" s="48">
        <v>0</v>
      </c>
      <c r="O52" s="48"/>
      <c r="P52" s="48"/>
      <c r="Q52" s="48">
        <v>3776</v>
      </c>
      <c r="R52" s="48">
        <v>11328000</v>
      </c>
      <c r="S52" s="48"/>
      <c r="T52" s="48"/>
      <c r="U52" s="49"/>
      <c r="V52" s="54">
        <f t="shared" si="7"/>
        <v>49154</v>
      </c>
    </row>
    <row r="53" spans="1:22" ht="20.25" customHeight="1">
      <c r="A53" s="45">
        <v>11</v>
      </c>
      <c r="B53" s="46" t="s">
        <v>18</v>
      </c>
      <c r="C53" s="87"/>
      <c r="D53" s="87"/>
      <c r="E53" s="47"/>
      <c r="F53" s="47"/>
      <c r="G53" s="47"/>
      <c r="H53" s="47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54">
        <f t="shared" si="7"/>
        <v>0</v>
      </c>
    </row>
    <row r="54" spans="1:22" ht="20.25" customHeight="1">
      <c r="A54" s="58">
        <v>12</v>
      </c>
      <c r="B54" s="59" t="s">
        <v>19</v>
      </c>
      <c r="C54" s="87"/>
      <c r="D54" s="87"/>
      <c r="E54" s="47"/>
      <c r="F54" s="47"/>
      <c r="G54" s="47"/>
      <c r="H54" s="47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49"/>
      <c r="V54" s="54">
        <f t="shared" si="7"/>
        <v>0</v>
      </c>
    </row>
    <row r="55" spans="1:22" ht="20.25" customHeight="1">
      <c r="A55" s="106" t="s">
        <v>1</v>
      </c>
      <c r="B55" s="107"/>
      <c r="C55" s="91">
        <f aca="true" t="shared" si="8" ref="C55:T55">SUM(C43:C54)</f>
        <v>0</v>
      </c>
      <c r="D55" s="91">
        <f t="shared" si="8"/>
        <v>0</v>
      </c>
      <c r="E55" s="91">
        <f t="shared" si="8"/>
        <v>437890</v>
      </c>
      <c r="F55" s="91">
        <f t="shared" si="8"/>
        <v>5059140000</v>
      </c>
      <c r="G55" s="91">
        <f t="shared" si="8"/>
        <v>2299</v>
      </c>
      <c r="H55" s="91">
        <f t="shared" si="8"/>
        <v>2696000</v>
      </c>
      <c r="I55" s="92">
        <f t="shared" si="8"/>
        <v>16173</v>
      </c>
      <c r="J55" s="92">
        <f t="shared" si="8"/>
        <v>49317000</v>
      </c>
      <c r="K55" s="92">
        <f t="shared" si="8"/>
        <v>190952</v>
      </c>
      <c r="L55" s="92">
        <f t="shared" si="8"/>
        <v>398518500</v>
      </c>
      <c r="M55" s="92">
        <f t="shared" si="8"/>
        <v>12769</v>
      </c>
      <c r="N55" s="92">
        <f t="shared" si="8"/>
        <v>38309000</v>
      </c>
      <c r="O55" s="92">
        <f t="shared" si="8"/>
        <v>0</v>
      </c>
      <c r="P55" s="92">
        <f t="shared" si="8"/>
        <v>0</v>
      </c>
      <c r="Q55" s="92">
        <f t="shared" si="8"/>
        <v>9447</v>
      </c>
      <c r="R55" s="92">
        <f t="shared" si="8"/>
        <v>33914000</v>
      </c>
      <c r="S55" s="92">
        <f t="shared" si="8"/>
        <v>6143</v>
      </c>
      <c r="T55" s="92">
        <f t="shared" si="8"/>
        <v>30715000</v>
      </c>
      <c r="U55" s="50"/>
      <c r="V55" s="54">
        <f t="shared" si="7"/>
        <v>203721</v>
      </c>
    </row>
    <row r="56" spans="1:21" ht="20.25" customHeight="1">
      <c r="A56" s="51"/>
      <c r="B56" s="51"/>
      <c r="C56" s="51"/>
      <c r="D56" s="51"/>
      <c r="E56" s="52"/>
      <c r="F56" s="52">
        <f>F55/E55</f>
        <v>11553.44949644888</v>
      </c>
      <c r="G56" s="52"/>
      <c r="H56" s="52">
        <f aca="true" t="shared" si="9" ref="H56:T56">H55/G55</f>
        <v>1172.683775554589</v>
      </c>
      <c r="I56" s="52"/>
      <c r="J56" s="52">
        <f t="shared" si="9"/>
        <v>3049.3414950844</v>
      </c>
      <c r="K56" s="52"/>
      <c r="L56" s="52">
        <f t="shared" si="9"/>
        <v>2087.008777074867</v>
      </c>
      <c r="M56" s="52"/>
      <c r="N56" s="52">
        <f t="shared" si="9"/>
        <v>3000.1566293366745</v>
      </c>
      <c r="O56" s="52"/>
      <c r="P56" s="52" t="e">
        <f t="shared" si="9"/>
        <v>#DIV/0!</v>
      </c>
      <c r="Q56" s="52"/>
      <c r="R56" s="52">
        <f t="shared" si="9"/>
        <v>3589.922726791574</v>
      </c>
      <c r="S56" s="52"/>
      <c r="T56" s="52">
        <f t="shared" si="9"/>
        <v>5000</v>
      </c>
      <c r="U56" s="51"/>
    </row>
    <row r="57" spans="1:21" ht="20.25" customHeight="1">
      <c r="A57" s="41"/>
      <c r="B57" s="41"/>
      <c r="C57" s="41"/>
      <c r="D57" s="41"/>
      <c r="E57" s="41"/>
      <c r="F57" s="41"/>
      <c r="G57" s="41"/>
      <c r="H57" s="41"/>
      <c r="I57" s="41"/>
      <c r="J57" s="80">
        <f>K53+O53</f>
        <v>0</v>
      </c>
      <c r="K57" s="41"/>
      <c r="L57" s="41"/>
      <c r="M57" s="41"/>
      <c r="N57" s="41"/>
      <c r="O57" s="41"/>
      <c r="P57" s="41"/>
      <c r="Q57" s="41"/>
      <c r="R57" s="41"/>
      <c r="S57" s="41"/>
      <c r="T57" s="43" t="s">
        <v>39</v>
      </c>
      <c r="U57" s="41"/>
    </row>
    <row r="58" spans="1:21" ht="20.25" customHeight="1">
      <c r="A58" s="110" t="s">
        <v>28</v>
      </c>
      <c r="B58" s="110" t="s">
        <v>4</v>
      </c>
      <c r="C58" s="106" t="s">
        <v>60</v>
      </c>
      <c r="D58" s="107"/>
      <c r="E58" s="106" t="s">
        <v>61</v>
      </c>
      <c r="F58" s="107"/>
      <c r="G58" s="106" t="s">
        <v>62</v>
      </c>
      <c r="H58" s="112"/>
      <c r="I58" s="103" t="s">
        <v>63</v>
      </c>
      <c r="J58" s="103"/>
      <c r="K58" s="103" t="s">
        <v>64</v>
      </c>
      <c r="L58" s="103"/>
      <c r="M58" s="103" t="s">
        <v>24</v>
      </c>
      <c r="N58" s="103"/>
      <c r="O58" s="103" t="s">
        <v>53</v>
      </c>
      <c r="P58" s="103"/>
      <c r="Q58" s="103" t="s">
        <v>74</v>
      </c>
      <c r="R58" s="103"/>
      <c r="S58" s="105" t="s">
        <v>47</v>
      </c>
      <c r="T58" s="105"/>
      <c r="U58" s="41"/>
    </row>
    <row r="59" spans="1:21" ht="20.25" customHeight="1">
      <c r="A59" s="111"/>
      <c r="B59" s="111"/>
      <c r="C59" s="89" t="s">
        <v>2</v>
      </c>
      <c r="D59" s="89" t="s">
        <v>3</v>
      </c>
      <c r="E59" s="89" t="s">
        <v>2</v>
      </c>
      <c r="F59" s="89" t="s">
        <v>3</v>
      </c>
      <c r="G59" s="89" t="s">
        <v>2</v>
      </c>
      <c r="H59" s="89" t="s">
        <v>3</v>
      </c>
      <c r="I59" s="93" t="s">
        <v>2</v>
      </c>
      <c r="J59" s="93" t="s">
        <v>3</v>
      </c>
      <c r="K59" s="93" t="s">
        <v>2</v>
      </c>
      <c r="L59" s="93" t="s">
        <v>3</v>
      </c>
      <c r="M59" s="93" t="s">
        <v>2</v>
      </c>
      <c r="N59" s="93" t="s">
        <v>3</v>
      </c>
      <c r="O59" s="93" t="s">
        <v>2</v>
      </c>
      <c r="P59" s="93" t="s">
        <v>3</v>
      </c>
      <c r="Q59" s="93" t="s">
        <v>2</v>
      </c>
      <c r="R59" s="93" t="s">
        <v>3</v>
      </c>
      <c r="S59" s="90" t="s">
        <v>2</v>
      </c>
      <c r="T59" s="90" t="s">
        <v>3</v>
      </c>
      <c r="U59" s="41"/>
    </row>
    <row r="60" spans="1:21" ht="20.25" customHeight="1">
      <c r="A60" s="45">
        <v>1</v>
      </c>
      <c r="B60" s="46" t="s">
        <v>8</v>
      </c>
      <c r="C60" s="47">
        <v>0</v>
      </c>
      <c r="D60" s="47">
        <v>0</v>
      </c>
      <c r="E60" s="47">
        <v>0</v>
      </c>
      <c r="F60" s="47">
        <v>0</v>
      </c>
      <c r="G60" s="47">
        <v>119</v>
      </c>
      <c r="H60" s="47">
        <v>357000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53">
        <f aca="true" t="shared" si="10" ref="S60:S71">SUM(Q60,O60,M60,K60,I60,G60,E60,C60,S43,Q43,O43,M43,K43,I43,G43,E43,C43)</f>
        <v>44741</v>
      </c>
      <c r="T60" s="53">
        <f aca="true" t="shared" si="11" ref="T60:T71">SUM(R60,P60,N60,L60,J60,H60,F60,D60,T43,R43,P43,N43,L43,J43,H43,F43,D43)</f>
        <v>436179000</v>
      </c>
      <c r="U60" s="41"/>
    </row>
    <row r="61" spans="1:22" ht="20.25" customHeight="1">
      <c r="A61" s="45">
        <v>2</v>
      </c>
      <c r="B61" s="46" t="s">
        <v>9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53">
        <f aca="true" t="shared" si="12" ref="S61:T63">SUM(Q61,O61,M61,K61,I61,G61,E61,C61,S44,Q44,O44,M44,K44,I44,G44,E44,C44)</f>
        <v>1072</v>
      </c>
      <c r="T61" s="53">
        <f t="shared" si="12"/>
        <v>3198000</v>
      </c>
      <c r="V61" s="42" t="e">
        <f>R61/Q61</f>
        <v>#DIV/0!</v>
      </c>
    </row>
    <row r="62" spans="1:20" ht="20.25" customHeight="1">
      <c r="A62" s="45">
        <v>3</v>
      </c>
      <c r="B62" s="46" t="s">
        <v>10</v>
      </c>
      <c r="C62" s="47">
        <v>0</v>
      </c>
      <c r="D62" s="47">
        <v>0</v>
      </c>
      <c r="E62" s="47">
        <v>180</v>
      </c>
      <c r="F62" s="47">
        <v>900000</v>
      </c>
      <c r="G62" s="47">
        <v>2486</v>
      </c>
      <c r="H62" s="47">
        <v>4972000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53">
        <f t="shared" si="12"/>
        <v>53738</v>
      </c>
      <c r="T62" s="53">
        <f t="shared" si="12"/>
        <v>316944000</v>
      </c>
    </row>
    <row r="63" spans="1:20" ht="20.25" customHeight="1">
      <c r="A63" s="45">
        <v>4</v>
      </c>
      <c r="B63" s="46" t="s">
        <v>11</v>
      </c>
      <c r="C63" s="47">
        <v>67</v>
      </c>
      <c r="D63" s="47">
        <v>804000</v>
      </c>
      <c r="E63" s="47">
        <v>62</v>
      </c>
      <c r="F63" s="47">
        <v>3100000</v>
      </c>
      <c r="G63" s="47">
        <v>22</v>
      </c>
      <c r="H63" s="47">
        <v>66000</v>
      </c>
      <c r="I63" s="48">
        <v>128</v>
      </c>
      <c r="J63" s="48">
        <v>5120000</v>
      </c>
      <c r="K63" s="48">
        <v>0</v>
      </c>
      <c r="L63" s="48">
        <v>0</v>
      </c>
      <c r="M63" s="48">
        <v>0</v>
      </c>
      <c r="N63" s="48">
        <v>0</v>
      </c>
      <c r="O63" s="48">
        <v>123</v>
      </c>
      <c r="P63" s="88">
        <v>7380000</v>
      </c>
      <c r="Q63" s="48">
        <v>137</v>
      </c>
      <c r="R63" s="48">
        <v>959000</v>
      </c>
      <c r="S63" s="53">
        <f t="shared" si="12"/>
        <v>136548</v>
      </c>
      <c r="T63" s="53">
        <f t="shared" si="12"/>
        <v>1296727500</v>
      </c>
    </row>
    <row r="64" spans="1:20" ht="20.25" customHeight="1">
      <c r="A64" s="45">
        <v>5</v>
      </c>
      <c r="B64" s="46" t="s">
        <v>12</v>
      </c>
      <c r="C64" s="47">
        <v>0</v>
      </c>
      <c r="D64" s="47">
        <v>0</v>
      </c>
      <c r="E64" s="47">
        <v>0</v>
      </c>
      <c r="F64" s="47">
        <v>0</v>
      </c>
      <c r="G64" s="47">
        <v>41</v>
      </c>
      <c r="H64" s="47">
        <v>123000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53">
        <f t="shared" si="10"/>
        <v>114648</v>
      </c>
      <c r="T64" s="53">
        <f t="shared" si="11"/>
        <v>803249500</v>
      </c>
    </row>
    <row r="65" spans="1:20" ht="20.25" customHeight="1">
      <c r="A65" s="45">
        <v>6</v>
      </c>
      <c r="B65" s="46" t="s">
        <v>13</v>
      </c>
      <c r="C65" s="47">
        <v>0</v>
      </c>
      <c r="D65" s="47">
        <v>0</v>
      </c>
      <c r="E65" s="47">
        <v>0</v>
      </c>
      <c r="F65" s="47">
        <v>0</v>
      </c>
      <c r="G65" s="47"/>
      <c r="H65" s="47"/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7">
        <v>20</v>
      </c>
      <c r="P65" s="47">
        <v>2000000</v>
      </c>
      <c r="Q65" s="48">
        <v>0</v>
      </c>
      <c r="R65" s="48">
        <v>0</v>
      </c>
      <c r="S65" s="53">
        <f t="shared" si="10"/>
        <v>59691</v>
      </c>
      <c r="T65" s="53">
        <f t="shared" si="11"/>
        <v>603928500</v>
      </c>
    </row>
    <row r="66" spans="1:20" ht="20.25" customHeight="1">
      <c r="A66" s="45">
        <v>7</v>
      </c>
      <c r="B66" s="46" t="s">
        <v>14</v>
      </c>
      <c r="C66" s="47">
        <v>0</v>
      </c>
      <c r="D66" s="47">
        <v>0</v>
      </c>
      <c r="E66" s="47">
        <v>0</v>
      </c>
      <c r="F66" s="47">
        <v>0</v>
      </c>
      <c r="G66" s="47"/>
      <c r="H66" s="47"/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53">
        <f t="shared" si="10"/>
        <v>83141</v>
      </c>
      <c r="T66" s="53">
        <f t="shared" si="11"/>
        <v>927294500</v>
      </c>
    </row>
    <row r="67" spans="1:20" ht="20.25" customHeight="1">
      <c r="A67" s="45">
        <v>8</v>
      </c>
      <c r="B67" s="46" t="s">
        <v>15</v>
      </c>
      <c r="C67" s="47">
        <v>0</v>
      </c>
      <c r="D67" s="47">
        <v>0</v>
      </c>
      <c r="E67" s="47">
        <v>52</v>
      </c>
      <c r="F67" s="47">
        <v>130000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53">
        <f t="shared" si="10"/>
        <v>40518</v>
      </c>
      <c r="T67" s="53">
        <f t="shared" si="11"/>
        <v>354076500</v>
      </c>
    </row>
    <row r="68" spans="1:20" ht="20.25" customHeight="1">
      <c r="A68" s="45">
        <v>9</v>
      </c>
      <c r="B68" s="46" t="s">
        <v>16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53">
        <f t="shared" si="10"/>
        <v>62218</v>
      </c>
      <c r="T68" s="53">
        <f t="shared" si="11"/>
        <v>402167000</v>
      </c>
    </row>
    <row r="69" spans="1:20" ht="20.25" customHeight="1">
      <c r="A69" s="45">
        <v>10</v>
      </c>
      <c r="B69" s="46" t="s">
        <v>17</v>
      </c>
      <c r="C69" s="47">
        <v>237</v>
      </c>
      <c r="D69" s="47">
        <v>3555000</v>
      </c>
      <c r="E69" s="47">
        <v>199</v>
      </c>
      <c r="F69" s="47">
        <v>597000</v>
      </c>
      <c r="G69" s="47">
        <v>176</v>
      </c>
      <c r="H69" s="47">
        <v>528000</v>
      </c>
      <c r="I69" s="48">
        <v>0</v>
      </c>
      <c r="J69" s="48">
        <v>0</v>
      </c>
      <c r="K69" s="48">
        <v>122</v>
      </c>
      <c r="L69" s="48">
        <v>3660000</v>
      </c>
      <c r="M69" s="48"/>
      <c r="N69" s="48"/>
      <c r="O69" s="48"/>
      <c r="P69" s="48"/>
      <c r="Q69" s="48">
        <v>178</v>
      </c>
      <c r="R69" s="48">
        <v>4272000</v>
      </c>
      <c r="S69" s="53">
        <f t="shared" si="10"/>
        <v>83707</v>
      </c>
      <c r="T69" s="53">
        <f t="shared" si="11"/>
        <v>507368000</v>
      </c>
    </row>
    <row r="70" spans="1:20" ht="20.25" customHeight="1">
      <c r="A70" s="45">
        <v>11</v>
      </c>
      <c r="B70" s="46" t="s">
        <v>18</v>
      </c>
      <c r="C70" s="47"/>
      <c r="D70" s="47"/>
      <c r="E70" s="47"/>
      <c r="F70" s="47"/>
      <c r="G70" s="47"/>
      <c r="H70" s="47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53">
        <f t="shared" si="10"/>
        <v>0</v>
      </c>
      <c r="T70" s="53">
        <f t="shared" si="11"/>
        <v>0</v>
      </c>
    </row>
    <row r="71" spans="1:20" ht="20.25" customHeight="1">
      <c r="A71" s="45">
        <v>12</v>
      </c>
      <c r="B71" s="46" t="s">
        <v>19</v>
      </c>
      <c r="C71" s="47"/>
      <c r="D71" s="47"/>
      <c r="E71" s="47"/>
      <c r="F71" s="47"/>
      <c r="G71" s="47"/>
      <c r="H71" s="47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53">
        <f t="shared" si="10"/>
        <v>0</v>
      </c>
      <c r="T71" s="53">
        <f t="shared" si="11"/>
        <v>0</v>
      </c>
    </row>
    <row r="72" spans="1:22" ht="20.25" customHeight="1">
      <c r="A72" s="106" t="s">
        <v>1</v>
      </c>
      <c r="B72" s="107"/>
      <c r="C72" s="91">
        <f aca="true" t="shared" si="13" ref="C72:T72">SUM(C60:C71)</f>
        <v>304</v>
      </c>
      <c r="D72" s="91">
        <f t="shared" si="13"/>
        <v>4359000</v>
      </c>
      <c r="E72" s="91">
        <f t="shared" si="13"/>
        <v>493</v>
      </c>
      <c r="F72" s="91">
        <f t="shared" si="13"/>
        <v>4727000</v>
      </c>
      <c r="G72" s="91">
        <f t="shared" si="13"/>
        <v>2844</v>
      </c>
      <c r="H72" s="91">
        <f t="shared" si="13"/>
        <v>6046000</v>
      </c>
      <c r="I72" s="92">
        <f t="shared" si="13"/>
        <v>128</v>
      </c>
      <c r="J72" s="92">
        <f t="shared" si="13"/>
        <v>5120000</v>
      </c>
      <c r="K72" s="92">
        <f t="shared" si="13"/>
        <v>122</v>
      </c>
      <c r="L72" s="92">
        <f t="shared" si="13"/>
        <v>3660000</v>
      </c>
      <c r="M72" s="92">
        <f t="shared" si="13"/>
        <v>0</v>
      </c>
      <c r="N72" s="92">
        <f t="shared" si="13"/>
        <v>0</v>
      </c>
      <c r="O72" s="92">
        <f t="shared" si="13"/>
        <v>143</v>
      </c>
      <c r="P72" s="92">
        <f t="shared" si="13"/>
        <v>9380000</v>
      </c>
      <c r="Q72" s="92">
        <f t="shared" si="13"/>
        <v>315</v>
      </c>
      <c r="R72" s="92">
        <f t="shared" si="13"/>
        <v>5231000</v>
      </c>
      <c r="S72" s="92">
        <f>SUM(S60:S71)</f>
        <v>680022</v>
      </c>
      <c r="T72" s="92">
        <f t="shared" si="13"/>
        <v>5651132500</v>
      </c>
      <c r="V72" s="54"/>
    </row>
    <row r="73" ht="12.75">
      <c r="F73" s="42">
        <f>F72/E72</f>
        <v>9588.235294117647</v>
      </c>
    </row>
    <row r="74" spans="3:22" ht="17.25" customHeight="1">
      <c r="C74" s="54"/>
      <c r="D74" s="54" t="e">
        <f>D61/C61</f>
        <v>#DIV/0!</v>
      </c>
      <c r="E74" s="54"/>
      <c r="F74" s="54">
        <f>F69/E69</f>
        <v>3000</v>
      </c>
      <c r="G74" s="54"/>
      <c r="H74" s="54"/>
      <c r="I74" s="54"/>
      <c r="J74" s="54" t="e">
        <f>J69/I69</f>
        <v>#DIV/0!</v>
      </c>
      <c r="K74" s="54"/>
      <c r="L74" s="54"/>
      <c r="M74" s="54"/>
      <c r="N74" s="54" t="e">
        <f>N69/M69</f>
        <v>#DIV/0!</v>
      </c>
      <c r="O74" s="54"/>
      <c r="P74" s="54" t="e">
        <f>P69/O69</f>
        <v>#DIV/0!</v>
      </c>
      <c r="Q74" s="54"/>
      <c r="R74" s="42">
        <f>R69/Q69</f>
        <v>24000</v>
      </c>
      <c r="S74" s="67">
        <f aca="true" t="shared" si="14" ref="S74:T85">S60+S23</f>
        <v>52933</v>
      </c>
      <c r="T74" s="67">
        <f t="shared" si="14"/>
        <v>595162000</v>
      </c>
      <c r="U74" s="60" t="e">
        <f>S74-#REF!</f>
        <v>#REF!</v>
      </c>
      <c r="V74" s="60" t="e">
        <f>T74-#REF!</f>
        <v>#REF!</v>
      </c>
    </row>
    <row r="75" spans="4:22" ht="17.25" customHeight="1">
      <c r="D75" s="54" t="e">
        <f>D62/C62</f>
        <v>#DIV/0!</v>
      </c>
      <c r="F75" s="42" t="e">
        <f aca="true" t="shared" si="15" ref="F75:F80">F60/E60</f>
        <v>#DIV/0!</v>
      </c>
      <c r="H75" s="42">
        <f>H63/G63</f>
        <v>3000</v>
      </c>
      <c r="J75" s="42">
        <f>J72/I72</f>
        <v>40000</v>
      </c>
      <c r="L75" s="42" t="e">
        <f>L63/K63</f>
        <v>#DIV/0!</v>
      </c>
      <c r="P75" s="54" t="e">
        <f>P61/O61</f>
        <v>#DIV/0!</v>
      </c>
      <c r="Q75" s="42" t="e">
        <f>R60/Q60</f>
        <v>#DIV/0!</v>
      </c>
      <c r="S75" s="67">
        <f>S61+S24</f>
        <v>6142</v>
      </c>
      <c r="T75" s="67">
        <f t="shared" si="14"/>
        <v>286164000</v>
      </c>
      <c r="U75" s="60" t="e">
        <f>S75-#REF!</f>
        <v>#REF!</v>
      </c>
      <c r="V75" s="60" t="e">
        <f>T75-#REF!</f>
        <v>#REF!</v>
      </c>
    </row>
    <row r="76" spans="4:22" ht="17.25" customHeight="1">
      <c r="D76" s="54">
        <f>D63/C63</f>
        <v>12000</v>
      </c>
      <c r="F76" s="42" t="e">
        <f t="shared" si="15"/>
        <v>#DIV/0!</v>
      </c>
      <c r="P76" s="54" t="e">
        <f>P62/O62</f>
        <v>#DIV/0!</v>
      </c>
      <c r="S76" s="67">
        <f t="shared" si="14"/>
        <v>93640</v>
      </c>
      <c r="T76" s="67">
        <f t="shared" si="14"/>
        <v>1963132000</v>
      </c>
      <c r="U76" s="60" t="e">
        <f>S76-#REF!</f>
        <v>#REF!</v>
      </c>
      <c r="V76" s="60" t="e">
        <f>T76-#REF!</f>
        <v>#REF!</v>
      </c>
    </row>
    <row r="77" spans="4:22" ht="17.25" customHeight="1">
      <c r="D77" s="54" t="e">
        <f>D64/C64</f>
        <v>#DIV/0!</v>
      </c>
      <c r="F77" s="42">
        <f t="shared" si="15"/>
        <v>5000</v>
      </c>
      <c r="P77" s="54">
        <f>P63/O63</f>
        <v>60000</v>
      </c>
      <c r="R77" s="42">
        <v>4</v>
      </c>
      <c r="S77" s="67">
        <f t="shared" si="14"/>
        <v>152003</v>
      </c>
      <c r="T77" s="67">
        <f t="shared" si="14"/>
        <v>1586314000</v>
      </c>
      <c r="U77" s="60" t="e">
        <f>S77-#REF!</f>
        <v>#REF!</v>
      </c>
      <c r="V77" s="60" t="e">
        <f>T77-#REF!</f>
        <v>#REF!</v>
      </c>
    </row>
    <row r="78" spans="4:22" ht="17.25" customHeight="1">
      <c r="D78" s="54"/>
      <c r="F78" s="42">
        <f t="shared" si="15"/>
        <v>50000</v>
      </c>
      <c r="R78" s="42">
        <v>5</v>
      </c>
      <c r="S78" s="67">
        <f t="shared" si="14"/>
        <v>127655</v>
      </c>
      <c r="T78" s="67">
        <f t="shared" si="14"/>
        <v>1103594000</v>
      </c>
      <c r="U78" s="60" t="e">
        <f>S78-#REF!</f>
        <v>#REF!</v>
      </c>
      <c r="V78" s="60" t="e">
        <f>T78-#REF!</f>
        <v>#REF!</v>
      </c>
    </row>
    <row r="79" spans="6:22" ht="17.25" customHeight="1">
      <c r="F79" s="42" t="e">
        <f t="shared" si="15"/>
        <v>#DIV/0!</v>
      </c>
      <c r="R79" s="42">
        <v>6</v>
      </c>
      <c r="S79" s="67">
        <f t="shared" si="14"/>
        <v>75627</v>
      </c>
      <c r="T79" s="67">
        <f t="shared" si="14"/>
        <v>1106804000</v>
      </c>
      <c r="U79" s="60" t="e">
        <f>S79-#REF!</f>
        <v>#REF!</v>
      </c>
      <c r="V79" s="60" t="e">
        <f>T79-#REF!</f>
        <v>#REF!</v>
      </c>
    </row>
    <row r="80" spans="6:22" ht="17.25" customHeight="1">
      <c r="F80" s="42" t="e">
        <f t="shared" si="15"/>
        <v>#DIV/0!</v>
      </c>
      <c r="R80" s="42">
        <v>7</v>
      </c>
      <c r="S80" s="67">
        <f t="shared" si="14"/>
        <v>103106</v>
      </c>
      <c r="T80" s="67">
        <f t="shared" si="14"/>
        <v>1497610000</v>
      </c>
      <c r="U80" s="60" t="e">
        <f>S80-#REF!</f>
        <v>#REF!</v>
      </c>
      <c r="V80" s="60" t="e">
        <f>T80-#REF!</f>
        <v>#REF!</v>
      </c>
    </row>
    <row r="81" spans="18:22" ht="17.25" customHeight="1">
      <c r="R81" s="42">
        <v>8</v>
      </c>
      <c r="S81" s="67">
        <f t="shared" si="14"/>
        <v>46856</v>
      </c>
      <c r="T81" s="67">
        <f t="shared" si="14"/>
        <v>590460000</v>
      </c>
      <c r="U81" s="60" t="e">
        <f>S81-#REF!</f>
        <v>#REF!</v>
      </c>
      <c r="V81" s="60" t="e">
        <f>T81-#REF!</f>
        <v>#REF!</v>
      </c>
    </row>
    <row r="82" spans="18:22" ht="17.25" customHeight="1">
      <c r="R82" s="42">
        <v>9</v>
      </c>
      <c r="S82" s="67">
        <f t="shared" si="14"/>
        <v>66676</v>
      </c>
      <c r="T82" s="67">
        <f t="shared" si="14"/>
        <v>596048000</v>
      </c>
      <c r="U82" s="60" t="e">
        <f>S82-#REF!</f>
        <v>#REF!</v>
      </c>
      <c r="V82" s="60" t="e">
        <f>T82-#REF!</f>
        <v>#REF!</v>
      </c>
    </row>
    <row r="83" spans="18:22" ht="17.25" customHeight="1">
      <c r="R83" s="42">
        <v>10</v>
      </c>
      <c r="S83" s="67">
        <f t="shared" si="14"/>
        <v>90754</v>
      </c>
      <c r="T83" s="67">
        <f t="shared" si="14"/>
        <v>810950000</v>
      </c>
      <c r="U83" s="60" t="e">
        <f>S83-#REF!</f>
        <v>#REF!</v>
      </c>
      <c r="V83" s="60" t="e">
        <f>T83-#REF!</f>
        <v>#REF!</v>
      </c>
    </row>
    <row r="84" spans="18:22" ht="17.25" customHeight="1">
      <c r="R84" s="42">
        <v>11</v>
      </c>
      <c r="S84" s="67">
        <f t="shared" si="14"/>
        <v>0</v>
      </c>
      <c r="T84" s="67">
        <f t="shared" si="14"/>
        <v>0</v>
      </c>
      <c r="U84" s="60" t="e">
        <f>S84-#REF!</f>
        <v>#REF!</v>
      </c>
      <c r="V84" s="60" t="e">
        <f>T84-#REF!</f>
        <v>#REF!</v>
      </c>
    </row>
    <row r="85" spans="18:22" ht="17.25" customHeight="1">
      <c r="R85" s="42">
        <v>12</v>
      </c>
      <c r="S85" s="67">
        <f t="shared" si="14"/>
        <v>0</v>
      </c>
      <c r="T85" s="67">
        <f t="shared" si="14"/>
        <v>0</v>
      </c>
      <c r="U85" s="60" t="e">
        <f>S85-#REF!</f>
        <v>#REF!</v>
      </c>
      <c r="V85" s="60" t="e">
        <f>T85-#REF!</f>
        <v>#REF!</v>
      </c>
    </row>
    <row r="86" spans="19:20" ht="12.75">
      <c r="S86" s="54"/>
      <c r="T86" s="54"/>
    </row>
    <row r="87" spans="19:20" ht="12.75">
      <c r="S87" s="54"/>
      <c r="T87" s="54"/>
    </row>
    <row r="88" spans="19:20" ht="12.75">
      <c r="S88" s="54"/>
      <c r="T88" s="54"/>
    </row>
    <row r="89" spans="19:20" ht="12.75">
      <c r="S89" s="54"/>
      <c r="T89" s="54"/>
    </row>
    <row r="90" spans="19:20" ht="12.75">
      <c r="S90" s="54">
        <f>SUM(S74:S85)</f>
        <v>815392</v>
      </c>
      <c r="T90" s="54">
        <f>SUM(T74:T85)</f>
        <v>10136238000</v>
      </c>
    </row>
    <row r="91" spans="19:20" ht="12.75">
      <c r="S91" s="54"/>
      <c r="T91" s="54"/>
    </row>
    <row r="92" spans="19:20" ht="12.75">
      <c r="S92" s="54"/>
      <c r="T92" s="54"/>
    </row>
  </sheetData>
  <sheetProtection/>
  <mergeCells count="52">
    <mergeCell ref="A18:B18"/>
    <mergeCell ref="A21:A22"/>
    <mergeCell ref="B21:B22"/>
    <mergeCell ref="G21:H21"/>
    <mergeCell ref="S21:T21"/>
    <mergeCell ref="I21:J21"/>
    <mergeCell ref="A1:T1"/>
    <mergeCell ref="A2:T2"/>
    <mergeCell ref="A4:A5"/>
    <mergeCell ref="B4:B5"/>
    <mergeCell ref="C4:D4"/>
    <mergeCell ref="E4:F4"/>
    <mergeCell ref="G4:H4"/>
    <mergeCell ref="I4:J4"/>
    <mergeCell ref="S4:T4"/>
    <mergeCell ref="Q4:R4"/>
    <mergeCell ref="A35:B35"/>
    <mergeCell ref="A38:T38"/>
    <mergeCell ref="A39:T39"/>
    <mergeCell ref="A41:A42"/>
    <mergeCell ref="B41:B42"/>
    <mergeCell ref="C41:D41"/>
    <mergeCell ref="E41:F41"/>
    <mergeCell ref="G41:H41"/>
    <mergeCell ref="S41:T41"/>
    <mergeCell ref="I41:J41"/>
    <mergeCell ref="A55:B55"/>
    <mergeCell ref="A58:A59"/>
    <mergeCell ref="B58:B59"/>
    <mergeCell ref="C58:D58"/>
    <mergeCell ref="E58:F58"/>
    <mergeCell ref="G58:H58"/>
    <mergeCell ref="I58:J58"/>
    <mergeCell ref="S58:T58"/>
    <mergeCell ref="A72:B72"/>
    <mergeCell ref="K4:L4"/>
    <mergeCell ref="M4:N4"/>
    <mergeCell ref="O4:P4"/>
    <mergeCell ref="K21:L21"/>
    <mergeCell ref="M21:N21"/>
    <mergeCell ref="E21:F21"/>
    <mergeCell ref="C21:D21"/>
    <mergeCell ref="K58:L58"/>
    <mergeCell ref="M58:N58"/>
    <mergeCell ref="O58:P58"/>
    <mergeCell ref="Q58:R58"/>
    <mergeCell ref="O21:P21"/>
    <mergeCell ref="Q21:R21"/>
    <mergeCell ref="K41:L41"/>
    <mergeCell ref="M41:N41"/>
    <mergeCell ref="O41:P41"/>
    <mergeCell ref="Q41:R41"/>
  </mergeCells>
  <printOptions/>
  <pageMargins left="0.95" right="0.45" top="0.7" bottom="0.75" header="0.3" footer="0.3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26"/>
  <sheetViews>
    <sheetView zoomScale="85" zoomScaleNormal="85" zoomScaleSheetLayoutView="85" zoomScalePageLayoutView="0" workbookViewId="0" topLeftCell="A1">
      <selection activeCell="L48" sqref="L48"/>
    </sheetView>
  </sheetViews>
  <sheetFormatPr defaultColWidth="9.140625" defaultRowHeight="12.75"/>
  <cols>
    <col min="1" max="1" width="5.7109375" style="42" customWidth="1"/>
    <col min="2" max="2" width="12.7109375" style="42" customWidth="1"/>
    <col min="3" max="3" width="9.00390625" style="42" customWidth="1"/>
    <col min="4" max="4" width="13.7109375" style="42" customWidth="1"/>
    <col min="5" max="5" width="9.00390625" style="42" customWidth="1"/>
    <col min="6" max="6" width="13.7109375" style="42" customWidth="1"/>
    <col min="7" max="7" width="9.00390625" style="42" customWidth="1"/>
    <col min="8" max="8" width="12.7109375" style="42" customWidth="1"/>
    <col min="9" max="9" width="9.00390625" style="42" customWidth="1"/>
    <col min="10" max="10" width="12.7109375" style="42" customWidth="1"/>
    <col min="11" max="11" width="9.00390625" style="42" customWidth="1"/>
    <col min="12" max="12" width="12.7109375" style="42" customWidth="1"/>
    <col min="13" max="13" width="9.00390625" style="42" customWidth="1"/>
    <col min="14" max="14" width="12.7109375" style="42" customWidth="1"/>
    <col min="15" max="15" width="9.00390625" style="42" customWidth="1"/>
    <col min="16" max="16" width="12.7109375" style="42" customWidth="1"/>
    <col min="17" max="17" width="9.00390625" style="42" customWidth="1"/>
    <col min="18" max="18" width="12.7109375" style="42" customWidth="1"/>
    <col min="19" max="19" width="9.00390625" style="42" customWidth="1"/>
    <col min="20" max="20" width="13.7109375" style="42" customWidth="1"/>
    <col min="21" max="21" width="9.140625" style="42" customWidth="1"/>
    <col min="22" max="22" width="11.140625" style="42" bestFit="1" customWidth="1"/>
    <col min="23" max="16384" width="9.140625" style="42" customWidth="1"/>
  </cols>
  <sheetData>
    <row r="1" spans="1:21" ht="12.75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41"/>
    </row>
    <row r="2" spans="1:21" ht="12.75">
      <c r="A2" s="113" t="s">
        <v>78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41"/>
    </row>
    <row r="3" spans="1:21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3" t="s">
        <v>36</v>
      </c>
      <c r="U3" s="41"/>
    </row>
    <row r="4" spans="1:21" ht="20.25" customHeight="1">
      <c r="A4" s="116" t="s">
        <v>28</v>
      </c>
      <c r="B4" s="116" t="s">
        <v>4</v>
      </c>
      <c r="C4" s="108" t="s">
        <v>29</v>
      </c>
      <c r="D4" s="109"/>
      <c r="E4" s="108" t="s">
        <v>30</v>
      </c>
      <c r="F4" s="109"/>
      <c r="G4" s="108" t="s">
        <v>22</v>
      </c>
      <c r="H4" s="109"/>
      <c r="I4" s="108" t="s">
        <v>66</v>
      </c>
      <c r="J4" s="118"/>
      <c r="K4" s="119" t="s">
        <v>21</v>
      </c>
      <c r="L4" s="122"/>
      <c r="M4" s="104" t="s">
        <v>67</v>
      </c>
      <c r="N4" s="104"/>
      <c r="O4" s="104" t="s">
        <v>20</v>
      </c>
      <c r="P4" s="104"/>
      <c r="Q4" s="119" t="s">
        <v>26</v>
      </c>
      <c r="R4" s="119"/>
      <c r="S4" s="119" t="s">
        <v>40</v>
      </c>
      <c r="T4" s="120"/>
      <c r="U4" s="44"/>
    </row>
    <row r="5" spans="1:21" ht="20.25" customHeight="1">
      <c r="A5" s="117"/>
      <c r="B5" s="117"/>
      <c r="C5" s="62" t="s">
        <v>2</v>
      </c>
      <c r="D5" s="62" t="s">
        <v>3</v>
      </c>
      <c r="E5" s="62" t="s">
        <v>2</v>
      </c>
      <c r="F5" s="62" t="s">
        <v>3</v>
      </c>
      <c r="G5" s="62" t="s">
        <v>2</v>
      </c>
      <c r="H5" s="62" t="s">
        <v>3</v>
      </c>
      <c r="I5" s="62" t="s">
        <v>2</v>
      </c>
      <c r="J5" s="62" t="s">
        <v>3</v>
      </c>
      <c r="K5" s="62" t="s">
        <v>2</v>
      </c>
      <c r="L5" s="62" t="s">
        <v>3</v>
      </c>
      <c r="M5" s="62" t="s">
        <v>2</v>
      </c>
      <c r="N5" s="62" t="s">
        <v>3</v>
      </c>
      <c r="O5" s="62" t="s">
        <v>2</v>
      </c>
      <c r="P5" s="62" t="s">
        <v>3</v>
      </c>
      <c r="Q5" s="62" t="s">
        <v>2</v>
      </c>
      <c r="R5" s="62" t="s">
        <v>3</v>
      </c>
      <c r="S5" s="65" t="s">
        <v>2</v>
      </c>
      <c r="T5" s="65" t="s">
        <v>3</v>
      </c>
      <c r="U5" s="44"/>
    </row>
    <row r="6" spans="1:21" ht="20.25" customHeight="1">
      <c r="A6" s="45">
        <v>1</v>
      </c>
      <c r="B6" s="46" t="s">
        <v>8</v>
      </c>
      <c r="C6" s="47">
        <v>0</v>
      </c>
      <c r="D6" s="47">
        <v>0</v>
      </c>
      <c r="E6" s="48">
        <v>0</v>
      </c>
      <c r="F6" s="48">
        <v>0</v>
      </c>
      <c r="G6" s="47">
        <v>0</v>
      </c>
      <c r="H6" s="47">
        <v>0</v>
      </c>
      <c r="I6" s="47">
        <v>0</v>
      </c>
      <c r="J6" s="47">
        <v>0</v>
      </c>
      <c r="K6" s="48">
        <v>0</v>
      </c>
      <c r="L6" s="48">
        <v>0</v>
      </c>
      <c r="M6" s="48">
        <v>0</v>
      </c>
      <c r="N6" s="48">
        <v>0</v>
      </c>
      <c r="O6" s="48">
        <v>1486</v>
      </c>
      <c r="P6" s="48">
        <v>2972000</v>
      </c>
      <c r="Q6" s="48">
        <v>0</v>
      </c>
      <c r="R6" s="48">
        <v>0</v>
      </c>
      <c r="S6" s="48">
        <v>0</v>
      </c>
      <c r="T6" s="48">
        <v>0</v>
      </c>
      <c r="U6" s="49"/>
    </row>
    <row r="7" spans="1:21" ht="20.25" customHeight="1">
      <c r="A7" s="45">
        <v>2</v>
      </c>
      <c r="B7" s="46" t="s">
        <v>9</v>
      </c>
      <c r="C7" s="47">
        <v>0</v>
      </c>
      <c r="D7" s="47">
        <v>0</v>
      </c>
      <c r="E7" s="48">
        <v>0</v>
      </c>
      <c r="F7" s="48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9"/>
    </row>
    <row r="8" spans="1:22" ht="20.25" customHeight="1">
      <c r="A8" s="45">
        <v>3</v>
      </c>
      <c r="B8" s="46" t="s">
        <v>10</v>
      </c>
      <c r="C8" s="47">
        <v>0</v>
      </c>
      <c r="D8" s="47">
        <v>0</v>
      </c>
      <c r="E8" s="48">
        <v>0</v>
      </c>
      <c r="F8" s="48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9"/>
      <c r="V8" s="42" t="e">
        <f>P8/O8</f>
        <v>#DIV/0!</v>
      </c>
    </row>
    <row r="9" spans="1:22" ht="20.25" customHeight="1">
      <c r="A9" s="45">
        <v>4</v>
      </c>
      <c r="B9" s="46" t="s">
        <v>11</v>
      </c>
      <c r="C9" s="47">
        <v>0</v>
      </c>
      <c r="D9" s="47">
        <v>0</v>
      </c>
      <c r="E9" s="48">
        <v>15259</v>
      </c>
      <c r="F9" s="48">
        <v>206000000</v>
      </c>
      <c r="G9" s="47">
        <v>0</v>
      </c>
      <c r="H9" s="47">
        <v>0</v>
      </c>
      <c r="I9" s="47">
        <v>0</v>
      </c>
      <c r="J9" s="47">
        <v>0</v>
      </c>
      <c r="K9" s="48">
        <v>0</v>
      </c>
      <c r="L9" s="48">
        <v>0</v>
      </c>
      <c r="M9" s="48">
        <v>0</v>
      </c>
      <c r="N9" s="48">
        <v>0</v>
      </c>
      <c r="O9" s="48">
        <v>20029</v>
      </c>
      <c r="P9" s="48">
        <v>30044000</v>
      </c>
      <c r="Q9" s="48">
        <v>0</v>
      </c>
      <c r="R9" s="48">
        <v>0</v>
      </c>
      <c r="S9" s="48">
        <v>0</v>
      </c>
      <c r="T9" s="48">
        <v>0</v>
      </c>
      <c r="U9" s="49"/>
      <c r="V9" s="42">
        <f aca="true" t="shared" si="0" ref="V9:V15">P9/O9</f>
        <v>1500.0249638024864</v>
      </c>
    </row>
    <row r="10" spans="1:22" ht="20.25" customHeight="1">
      <c r="A10" s="45">
        <v>5</v>
      </c>
      <c r="B10" s="46" t="s">
        <v>12</v>
      </c>
      <c r="C10" s="47">
        <v>0</v>
      </c>
      <c r="D10" s="47">
        <v>0</v>
      </c>
      <c r="E10" s="48">
        <v>5314</v>
      </c>
      <c r="F10" s="48">
        <v>71738000</v>
      </c>
      <c r="G10" s="47">
        <v>0</v>
      </c>
      <c r="H10" s="47">
        <v>0</v>
      </c>
      <c r="I10" s="47">
        <v>0</v>
      </c>
      <c r="J10" s="47">
        <v>0</v>
      </c>
      <c r="K10" s="48">
        <v>0</v>
      </c>
      <c r="L10" s="48">
        <v>0</v>
      </c>
      <c r="M10" s="48">
        <v>0</v>
      </c>
      <c r="N10" s="48">
        <v>0</v>
      </c>
      <c r="O10" s="48">
        <v>1200</v>
      </c>
      <c r="P10" s="48">
        <v>1800000</v>
      </c>
      <c r="Q10" s="48">
        <v>0</v>
      </c>
      <c r="R10" s="48">
        <v>0</v>
      </c>
      <c r="S10" s="48">
        <v>0</v>
      </c>
      <c r="T10" s="48">
        <v>0</v>
      </c>
      <c r="U10" s="49"/>
      <c r="V10" s="42">
        <f t="shared" si="0"/>
        <v>1500</v>
      </c>
    </row>
    <row r="11" spans="1:22" ht="20.25" customHeight="1">
      <c r="A11" s="45">
        <v>6</v>
      </c>
      <c r="B11" s="46" t="s">
        <v>13</v>
      </c>
      <c r="C11" s="47">
        <v>0</v>
      </c>
      <c r="D11" s="47">
        <v>0</v>
      </c>
      <c r="E11" s="48">
        <v>4191</v>
      </c>
      <c r="F11" s="48">
        <v>54485000</v>
      </c>
      <c r="G11" s="47">
        <v>0</v>
      </c>
      <c r="H11" s="47">
        <v>0</v>
      </c>
      <c r="I11" s="47">
        <v>0</v>
      </c>
      <c r="J11" s="47">
        <v>0</v>
      </c>
      <c r="K11" s="48">
        <v>0</v>
      </c>
      <c r="L11" s="48">
        <v>0</v>
      </c>
      <c r="M11" s="48">
        <v>0</v>
      </c>
      <c r="N11" s="48">
        <v>0</v>
      </c>
      <c r="O11" s="48">
        <v>1025</v>
      </c>
      <c r="P11" s="48">
        <v>1537500</v>
      </c>
      <c r="Q11" s="48">
        <v>0</v>
      </c>
      <c r="R11" s="48">
        <v>0</v>
      </c>
      <c r="S11" s="48">
        <v>0</v>
      </c>
      <c r="T11" s="48">
        <v>0</v>
      </c>
      <c r="U11" s="49"/>
      <c r="V11" s="42">
        <f t="shared" si="0"/>
        <v>1500</v>
      </c>
    </row>
    <row r="12" spans="1:22" ht="20.25" customHeight="1">
      <c r="A12" s="45">
        <v>7</v>
      </c>
      <c r="B12" s="46" t="s">
        <v>14</v>
      </c>
      <c r="C12" s="47">
        <v>0</v>
      </c>
      <c r="D12" s="47">
        <v>0</v>
      </c>
      <c r="E12" s="48">
        <v>4390</v>
      </c>
      <c r="F12" s="48">
        <v>54873000</v>
      </c>
      <c r="G12" s="47">
        <v>0</v>
      </c>
      <c r="H12" s="47">
        <v>0</v>
      </c>
      <c r="I12" s="47">
        <v>0</v>
      </c>
      <c r="J12" s="47">
        <v>0</v>
      </c>
      <c r="K12" s="48">
        <v>0</v>
      </c>
      <c r="L12" s="48">
        <v>0</v>
      </c>
      <c r="M12" s="48">
        <v>0</v>
      </c>
      <c r="N12" s="48">
        <v>0</v>
      </c>
      <c r="O12" s="48">
        <v>4709</v>
      </c>
      <c r="P12" s="48">
        <v>7063500</v>
      </c>
      <c r="Q12" s="48">
        <v>0</v>
      </c>
      <c r="R12" s="48">
        <v>0</v>
      </c>
      <c r="S12" s="48">
        <v>0</v>
      </c>
      <c r="T12" s="48">
        <v>0</v>
      </c>
      <c r="U12" s="49"/>
      <c r="V12" s="42">
        <f t="shared" si="0"/>
        <v>1500</v>
      </c>
    </row>
    <row r="13" spans="1:22" ht="20.25" customHeight="1">
      <c r="A13" s="45">
        <v>8</v>
      </c>
      <c r="B13" s="46" t="s">
        <v>15</v>
      </c>
      <c r="C13" s="47">
        <v>0</v>
      </c>
      <c r="D13" s="47">
        <v>0</v>
      </c>
      <c r="E13" s="47">
        <v>6179</v>
      </c>
      <c r="F13" s="47">
        <v>71059000</v>
      </c>
      <c r="G13" s="47">
        <v>0</v>
      </c>
      <c r="H13" s="47">
        <v>0</v>
      </c>
      <c r="I13" s="47">
        <v>0</v>
      </c>
      <c r="J13" s="47">
        <v>0</v>
      </c>
      <c r="K13" s="48">
        <v>0</v>
      </c>
      <c r="L13" s="48">
        <v>0</v>
      </c>
      <c r="M13" s="48">
        <v>0</v>
      </c>
      <c r="N13" s="48">
        <v>0</v>
      </c>
      <c r="O13" s="48">
        <v>1600</v>
      </c>
      <c r="P13" s="48">
        <v>2400000</v>
      </c>
      <c r="Q13" s="48">
        <v>0</v>
      </c>
      <c r="R13" s="48">
        <v>0</v>
      </c>
      <c r="S13" s="48">
        <v>0</v>
      </c>
      <c r="T13" s="48">
        <v>0</v>
      </c>
      <c r="U13" s="49"/>
      <c r="V13" s="42">
        <f t="shared" si="0"/>
        <v>1500</v>
      </c>
    </row>
    <row r="14" spans="1:22" ht="20.25" customHeight="1">
      <c r="A14" s="45">
        <v>9</v>
      </c>
      <c r="B14" s="46" t="s">
        <v>16</v>
      </c>
      <c r="C14" s="47">
        <v>0</v>
      </c>
      <c r="D14" s="47">
        <v>0</v>
      </c>
      <c r="E14" s="47">
        <v>1817</v>
      </c>
      <c r="F14" s="47">
        <v>20902000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  <c r="L14" s="48">
        <v>0</v>
      </c>
      <c r="M14" s="48">
        <v>0</v>
      </c>
      <c r="N14" s="48">
        <v>0</v>
      </c>
      <c r="O14" s="48">
        <v>1000</v>
      </c>
      <c r="P14" s="48">
        <v>1500000</v>
      </c>
      <c r="Q14" s="48">
        <v>0</v>
      </c>
      <c r="R14" s="48">
        <v>0</v>
      </c>
      <c r="S14" s="48">
        <v>0</v>
      </c>
      <c r="T14" s="48">
        <v>0</v>
      </c>
      <c r="U14" s="49"/>
      <c r="V14" s="42">
        <f t="shared" si="0"/>
        <v>1500</v>
      </c>
    </row>
    <row r="15" spans="1:22" ht="20.25" customHeight="1">
      <c r="A15" s="45">
        <v>10</v>
      </c>
      <c r="B15" s="46" t="s">
        <v>17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49"/>
      <c r="V15" s="42" t="e">
        <f t="shared" si="0"/>
        <v>#DIV/0!</v>
      </c>
    </row>
    <row r="16" spans="1:21" ht="20.25" customHeight="1">
      <c r="A16" s="45">
        <v>11</v>
      </c>
      <c r="B16" s="46" t="s">
        <v>18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9"/>
    </row>
    <row r="17" spans="1:21" ht="20.25" customHeight="1">
      <c r="A17" s="45">
        <v>12</v>
      </c>
      <c r="B17" s="46" t="s">
        <v>19</v>
      </c>
      <c r="C17" s="47"/>
      <c r="D17" s="47"/>
      <c r="E17" s="47"/>
      <c r="F17" s="47"/>
      <c r="G17" s="47"/>
      <c r="H17" s="47"/>
      <c r="I17" s="47"/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</row>
    <row r="18" spans="1:21" ht="20.25" customHeight="1">
      <c r="A18" s="108" t="s">
        <v>1</v>
      </c>
      <c r="B18" s="109"/>
      <c r="C18" s="64">
        <f aca="true" t="shared" si="1" ref="C18:T18">SUM(C6:C17)</f>
        <v>0</v>
      </c>
      <c r="D18" s="64">
        <f t="shared" si="1"/>
        <v>0</v>
      </c>
      <c r="E18" s="64">
        <f t="shared" si="1"/>
        <v>37150</v>
      </c>
      <c r="F18" s="64">
        <f t="shared" si="1"/>
        <v>479057000</v>
      </c>
      <c r="G18" s="64">
        <f t="shared" si="1"/>
        <v>0</v>
      </c>
      <c r="H18" s="64">
        <f t="shared" si="1"/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  <c r="M18" s="64">
        <f t="shared" si="1"/>
        <v>0</v>
      </c>
      <c r="N18" s="64">
        <f t="shared" si="1"/>
        <v>0</v>
      </c>
      <c r="O18" s="64">
        <f t="shared" si="1"/>
        <v>31049</v>
      </c>
      <c r="P18" s="64">
        <f t="shared" si="1"/>
        <v>47317000</v>
      </c>
      <c r="Q18" s="64">
        <f t="shared" si="1"/>
        <v>0</v>
      </c>
      <c r="R18" s="64">
        <f t="shared" si="1"/>
        <v>0</v>
      </c>
      <c r="S18" s="64">
        <f t="shared" si="1"/>
        <v>0</v>
      </c>
      <c r="T18" s="64">
        <f t="shared" si="1"/>
        <v>0</v>
      </c>
      <c r="U18" s="50"/>
    </row>
    <row r="19" spans="1:21" ht="20.25" customHeight="1">
      <c r="A19" s="51"/>
      <c r="B19" s="51"/>
      <c r="C19" s="51"/>
      <c r="D19" s="51"/>
      <c r="E19" s="51"/>
      <c r="F19" s="51">
        <f>F18/E18</f>
        <v>12895.20861372813</v>
      </c>
      <c r="G19" s="51"/>
      <c r="H19" s="51"/>
      <c r="I19" s="51"/>
      <c r="J19" s="51"/>
      <c r="K19" s="51"/>
      <c r="L19" s="51"/>
      <c r="M19" s="51"/>
      <c r="N19" s="51"/>
      <c r="O19" s="51"/>
      <c r="P19" s="51">
        <f>P18/O18</f>
        <v>1523.946020805823</v>
      </c>
      <c r="Q19" s="51"/>
      <c r="R19" s="51"/>
      <c r="S19" s="51"/>
      <c r="T19" s="51"/>
      <c r="U19" s="51"/>
    </row>
    <row r="20" spans="1:21" ht="20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3" t="s">
        <v>39</v>
      </c>
      <c r="U20" s="41"/>
    </row>
    <row r="21" spans="1:21" ht="20.25" customHeight="1">
      <c r="A21" s="116" t="s">
        <v>28</v>
      </c>
      <c r="B21" s="116" t="s">
        <v>4</v>
      </c>
      <c r="C21" s="108" t="s">
        <v>60</v>
      </c>
      <c r="D21" s="109"/>
      <c r="E21" s="108" t="s">
        <v>61</v>
      </c>
      <c r="F21" s="109"/>
      <c r="G21" s="119" t="s">
        <v>68</v>
      </c>
      <c r="H21" s="120"/>
      <c r="I21" s="104" t="s">
        <v>63</v>
      </c>
      <c r="J21" s="104"/>
      <c r="K21" s="104" t="s">
        <v>70</v>
      </c>
      <c r="L21" s="104"/>
      <c r="M21" s="104" t="s">
        <v>24</v>
      </c>
      <c r="N21" s="104"/>
      <c r="O21" s="104" t="s">
        <v>25</v>
      </c>
      <c r="P21" s="104"/>
      <c r="Q21" s="104" t="s">
        <v>69</v>
      </c>
      <c r="R21" s="104"/>
      <c r="S21" s="119" t="s">
        <v>27</v>
      </c>
      <c r="T21" s="119"/>
      <c r="U21" s="41"/>
    </row>
    <row r="22" spans="1:21" ht="20.25" customHeight="1">
      <c r="A22" s="117"/>
      <c r="B22" s="117"/>
      <c r="C22" s="62" t="s">
        <v>2</v>
      </c>
      <c r="D22" s="62" t="s">
        <v>3</v>
      </c>
      <c r="E22" s="62" t="s">
        <v>2</v>
      </c>
      <c r="F22" s="62" t="s">
        <v>3</v>
      </c>
      <c r="G22" s="63" t="s">
        <v>2</v>
      </c>
      <c r="H22" s="63" t="s">
        <v>3</v>
      </c>
      <c r="I22" s="63" t="s">
        <v>2</v>
      </c>
      <c r="J22" s="63" t="s">
        <v>3</v>
      </c>
      <c r="K22" s="68" t="s">
        <v>2</v>
      </c>
      <c r="L22" s="68" t="s">
        <v>3</v>
      </c>
      <c r="M22" s="68" t="s">
        <v>2</v>
      </c>
      <c r="N22" s="68" t="s">
        <v>3</v>
      </c>
      <c r="O22" s="68" t="s">
        <v>2</v>
      </c>
      <c r="P22" s="68" t="s">
        <v>3</v>
      </c>
      <c r="Q22" s="68" t="s">
        <v>2</v>
      </c>
      <c r="R22" s="68" t="s">
        <v>3</v>
      </c>
      <c r="S22" s="65" t="s">
        <v>2</v>
      </c>
      <c r="T22" s="65" t="s">
        <v>3</v>
      </c>
      <c r="U22" s="41"/>
    </row>
    <row r="23" spans="1:21" ht="20.25" customHeight="1">
      <c r="A23" s="45">
        <v>1</v>
      </c>
      <c r="B23" s="46" t="s">
        <v>8</v>
      </c>
      <c r="C23" s="47">
        <v>0</v>
      </c>
      <c r="D23" s="47">
        <v>0</v>
      </c>
      <c r="E23" s="47">
        <v>0</v>
      </c>
      <c r="F23" s="47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48370</v>
      </c>
      <c r="N23" s="48">
        <v>184538000</v>
      </c>
      <c r="O23" s="48">
        <v>0</v>
      </c>
      <c r="P23" s="48">
        <v>0</v>
      </c>
      <c r="Q23" s="48">
        <v>0</v>
      </c>
      <c r="R23" s="48">
        <v>0</v>
      </c>
      <c r="S23" s="53">
        <f aca="true" t="shared" si="2" ref="S23:S34">SUM(Q23,O23,M23,K23,I23,G23,E23,C23,S6,Q6,O6,M6,K6,I6,G6,E6,C6)</f>
        <v>49856</v>
      </c>
      <c r="T23" s="53">
        <f aca="true" t="shared" si="3" ref="T23:T34">SUM(R23,P23,N23,L23,J23,H23,F23,D23,T6,R6,P6,N6,L6,J6,H6,F6,D6)</f>
        <v>187510000</v>
      </c>
      <c r="U23" s="41"/>
    </row>
    <row r="24" spans="1:20" ht="20.25" customHeight="1">
      <c r="A24" s="45">
        <v>2</v>
      </c>
      <c r="B24" s="46" t="s">
        <v>9</v>
      </c>
      <c r="C24" s="47">
        <v>0</v>
      </c>
      <c r="D24" s="47">
        <v>0</v>
      </c>
      <c r="E24" s="47">
        <v>0</v>
      </c>
      <c r="F24" s="47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53">
        <f t="shared" si="2"/>
        <v>0</v>
      </c>
      <c r="T24" s="53">
        <f t="shared" si="3"/>
        <v>0</v>
      </c>
    </row>
    <row r="25" spans="1:20" ht="20.25" customHeight="1">
      <c r="A25" s="45">
        <v>3</v>
      </c>
      <c r="B25" s="46" t="s">
        <v>10</v>
      </c>
      <c r="C25" s="47">
        <v>0</v>
      </c>
      <c r="D25" s="47">
        <v>0</v>
      </c>
      <c r="E25" s="47">
        <v>0</v>
      </c>
      <c r="F25" s="47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53">
        <f t="shared" si="2"/>
        <v>0</v>
      </c>
      <c r="T25" s="53">
        <f t="shared" si="3"/>
        <v>0</v>
      </c>
    </row>
    <row r="26" spans="1:20" ht="20.25" customHeight="1">
      <c r="A26" s="45">
        <v>4</v>
      </c>
      <c r="B26" s="46" t="s">
        <v>11</v>
      </c>
      <c r="C26" s="47">
        <v>0</v>
      </c>
      <c r="D26" s="47">
        <v>0</v>
      </c>
      <c r="E26" s="47">
        <v>0</v>
      </c>
      <c r="F26" s="47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53">
        <f t="shared" si="2"/>
        <v>35288</v>
      </c>
      <c r="T26" s="53">
        <f t="shared" si="3"/>
        <v>236044000</v>
      </c>
    </row>
    <row r="27" spans="1:20" ht="20.25" customHeight="1">
      <c r="A27" s="45">
        <v>5</v>
      </c>
      <c r="B27" s="46" t="s">
        <v>12</v>
      </c>
      <c r="C27" s="47">
        <v>0</v>
      </c>
      <c r="D27" s="47">
        <v>0</v>
      </c>
      <c r="E27" s="47">
        <v>0</v>
      </c>
      <c r="F27" s="47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53">
        <f t="shared" si="2"/>
        <v>6514</v>
      </c>
      <c r="T27" s="53">
        <f t="shared" si="3"/>
        <v>73538000</v>
      </c>
    </row>
    <row r="28" spans="1:20" ht="20.25" customHeight="1">
      <c r="A28" s="45">
        <v>6</v>
      </c>
      <c r="B28" s="46" t="s">
        <v>13</v>
      </c>
      <c r="C28" s="47">
        <v>0</v>
      </c>
      <c r="D28" s="47">
        <v>0</v>
      </c>
      <c r="E28" s="47">
        <v>0</v>
      </c>
      <c r="F28" s="47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53">
        <f t="shared" si="2"/>
        <v>5216</v>
      </c>
      <c r="T28" s="53">
        <f t="shared" si="3"/>
        <v>56022500</v>
      </c>
    </row>
    <row r="29" spans="1:20" ht="20.25" customHeight="1">
      <c r="A29" s="45">
        <v>7</v>
      </c>
      <c r="B29" s="46" t="s">
        <v>14</v>
      </c>
      <c r="C29" s="47"/>
      <c r="D29" s="47"/>
      <c r="E29" s="47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53">
        <f>SUM(Q29,O29,M29,K29,I29,G29,E29,C29,S12,Q12,O12,M12,K12,I12,G12,E12,C12)</f>
        <v>9099</v>
      </c>
      <c r="T29" s="53">
        <f t="shared" si="3"/>
        <v>61936500</v>
      </c>
    </row>
    <row r="30" spans="1:20" ht="20.25" customHeight="1">
      <c r="A30" s="45">
        <v>8</v>
      </c>
      <c r="B30" s="46" t="s">
        <v>15</v>
      </c>
      <c r="C30" s="47"/>
      <c r="D30" s="47"/>
      <c r="E30" s="47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53">
        <f t="shared" si="2"/>
        <v>7779</v>
      </c>
      <c r="T30" s="53">
        <f t="shared" si="3"/>
        <v>73459000</v>
      </c>
    </row>
    <row r="31" spans="1:22" ht="20.25" customHeight="1">
      <c r="A31" s="45">
        <v>9</v>
      </c>
      <c r="B31" s="46" t="s">
        <v>16</v>
      </c>
      <c r="C31" s="47"/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53">
        <f t="shared" si="2"/>
        <v>2817</v>
      </c>
      <c r="T31" s="53">
        <f t="shared" si="3"/>
        <v>22402000</v>
      </c>
      <c r="V31" s="54"/>
    </row>
    <row r="32" spans="1:20" ht="20.25" customHeight="1">
      <c r="A32" s="45">
        <v>10</v>
      </c>
      <c r="B32" s="46" t="s">
        <v>17</v>
      </c>
      <c r="C32" s="47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53">
        <f t="shared" si="2"/>
        <v>0</v>
      </c>
      <c r="T32" s="53">
        <f t="shared" si="3"/>
        <v>0</v>
      </c>
    </row>
    <row r="33" spans="1:20" ht="20.25" customHeight="1">
      <c r="A33" s="45">
        <v>11</v>
      </c>
      <c r="B33" s="46" t="s">
        <v>18</v>
      </c>
      <c r="C33" s="47"/>
      <c r="D33" s="47"/>
      <c r="E33" s="47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3">
        <f t="shared" si="2"/>
        <v>0</v>
      </c>
      <c r="T33" s="53">
        <f t="shared" si="3"/>
        <v>0</v>
      </c>
    </row>
    <row r="34" spans="1:20" ht="20.25" customHeight="1">
      <c r="A34" s="45">
        <v>12</v>
      </c>
      <c r="B34" s="46" t="s">
        <v>19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48"/>
      <c r="S34" s="53">
        <f t="shared" si="2"/>
        <v>0</v>
      </c>
      <c r="T34" s="53">
        <f t="shared" si="3"/>
        <v>0</v>
      </c>
    </row>
    <row r="35" spans="1:20" ht="20.25" customHeight="1">
      <c r="A35" s="108" t="s">
        <v>1</v>
      </c>
      <c r="B35" s="109"/>
      <c r="C35" s="64">
        <f aca="true" t="shared" si="4" ref="C35:T35">SUM(C23:C34)</f>
        <v>0</v>
      </c>
      <c r="D35" s="64">
        <f t="shared" si="4"/>
        <v>0</v>
      </c>
      <c r="E35" s="64">
        <f t="shared" si="4"/>
        <v>0</v>
      </c>
      <c r="F35" s="64">
        <f t="shared" si="4"/>
        <v>0</v>
      </c>
      <c r="G35" s="66">
        <f t="shared" si="4"/>
        <v>0</v>
      </c>
      <c r="H35" s="66">
        <f t="shared" si="4"/>
        <v>0</v>
      </c>
      <c r="I35" s="66">
        <f t="shared" si="4"/>
        <v>0</v>
      </c>
      <c r="J35" s="66">
        <f t="shared" si="4"/>
        <v>0</v>
      </c>
      <c r="K35" s="66">
        <f t="shared" si="4"/>
        <v>0</v>
      </c>
      <c r="L35" s="66">
        <f t="shared" si="4"/>
        <v>0</v>
      </c>
      <c r="M35" s="66">
        <f t="shared" si="4"/>
        <v>48370</v>
      </c>
      <c r="N35" s="66">
        <f t="shared" si="4"/>
        <v>184538000</v>
      </c>
      <c r="O35" s="66">
        <f t="shared" si="4"/>
        <v>0</v>
      </c>
      <c r="P35" s="66">
        <f t="shared" si="4"/>
        <v>0</v>
      </c>
      <c r="Q35" s="66">
        <f t="shared" si="4"/>
        <v>0</v>
      </c>
      <c r="R35" s="66">
        <f t="shared" si="4"/>
        <v>0</v>
      </c>
      <c r="S35" s="66">
        <f t="shared" si="4"/>
        <v>116569</v>
      </c>
      <c r="T35" s="66">
        <f t="shared" si="4"/>
        <v>710912000</v>
      </c>
    </row>
    <row r="36" ht="20.25" customHeight="1"/>
    <row r="37" ht="20.25" customHeight="1"/>
    <row r="38" spans="1:21" ht="20.25" customHeight="1">
      <c r="A38" s="113" t="s">
        <v>65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41"/>
    </row>
    <row r="39" spans="1:21" ht="20.25" customHeight="1">
      <c r="A39" s="113" t="s">
        <v>78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41"/>
    </row>
    <row r="40" spans="1:21" ht="20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3" t="s">
        <v>36</v>
      </c>
      <c r="U40" s="41"/>
    </row>
    <row r="41" spans="1:21" ht="20.25" customHeight="1">
      <c r="A41" s="116" t="s">
        <v>28</v>
      </c>
      <c r="B41" s="116" t="s">
        <v>4</v>
      </c>
      <c r="C41" s="108" t="s">
        <v>29</v>
      </c>
      <c r="D41" s="109"/>
      <c r="E41" s="108" t="s">
        <v>30</v>
      </c>
      <c r="F41" s="109"/>
      <c r="G41" s="108" t="s">
        <v>21</v>
      </c>
      <c r="H41" s="109"/>
      <c r="I41" s="119" t="s">
        <v>22</v>
      </c>
      <c r="J41" s="122"/>
      <c r="K41" s="104" t="s">
        <v>23</v>
      </c>
      <c r="L41" s="104"/>
      <c r="M41" s="104" t="s">
        <v>25</v>
      </c>
      <c r="N41" s="104"/>
      <c r="O41" s="104" t="s">
        <v>20</v>
      </c>
      <c r="P41" s="104"/>
      <c r="Q41" s="119" t="s">
        <v>26</v>
      </c>
      <c r="R41" s="119"/>
      <c r="S41" s="119" t="s">
        <v>40</v>
      </c>
      <c r="T41" s="120"/>
      <c r="U41" s="44"/>
    </row>
    <row r="42" spans="1:21" ht="20.25" customHeight="1">
      <c r="A42" s="117"/>
      <c r="B42" s="117"/>
      <c r="C42" s="62" t="s">
        <v>2</v>
      </c>
      <c r="D42" s="62" t="s">
        <v>3</v>
      </c>
      <c r="E42" s="62" t="s">
        <v>2</v>
      </c>
      <c r="F42" s="62" t="s">
        <v>3</v>
      </c>
      <c r="G42" s="62" t="s">
        <v>2</v>
      </c>
      <c r="H42" s="62" t="s">
        <v>3</v>
      </c>
      <c r="I42" s="63" t="s">
        <v>2</v>
      </c>
      <c r="J42" s="63" t="s">
        <v>3</v>
      </c>
      <c r="K42" s="63" t="s">
        <v>2</v>
      </c>
      <c r="L42" s="63" t="s">
        <v>3</v>
      </c>
      <c r="M42" s="63" t="s">
        <v>2</v>
      </c>
      <c r="N42" s="63" t="s">
        <v>3</v>
      </c>
      <c r="O42" s="63" t="s">
        <v>2</v>
      </c>
      <c r="P42" s="63" t="s">
        <v>3</v>
      </c>
      <c r="Q42" s="63" t="s">
        <v>2</v>
      </c>
      <c r="R42" s="63" t="s">
        <v>3</v>
      </c>
      <c r="S42" s="65" t="s">
        <v>2</v>
      </c>
      <c r="T42" s="65" t="s">
        <v>3</v>
      </c>
      <c r="U42" s="44"/>
    </row>
    <row r="43" spans="1:21" ht="20.25" customHeight="1">
      <c r="A43" s="55">
        <v>1</v>
      </c>
      <c r="B43" s="56" t="s">
        <v>8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9"/>
    </row>
    <row r="44" spans="1:21" ht="20.25" customHeight="1">
      <c r="A44" s="45">
        <v>2</v>
      </c>
      <c r="B44" s="46" t="s">
        <v>9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9"/>
    </row>
    <row r="45" spans="1:21" ht="20.25" customHeight="1">
      <c r="A45" s="45">
        <v>3</v>
      </c>
      <c r="B45" s="46" t="s">
        <v>10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8">
        <v>0</v>
      </c>
      <c r="R45" s="48">
        <v>0</v>
      </c>
      <c r="S45" s="48">
        <v>0</v>
      </c>
      <c r="T45" s="48">
        <v>0</v>
      </c>
      <c r="U45" s="49"/>
    </row>
    <row r="46" spans="1:21" ht="20.25" customHeight="1">
      <c r="A46" s="45">
        <v>4</v>
      </c>
      <c r="B46" s="46" t="s">
        <v>11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10020</v>
      </c>
      <c r="J46" s="47">
        <v>20041000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9"/>
    </row>
    <row r="47" spans="1:21" ht="20.25" customHeight="1">
      <c r="A47" s="45">
        <v>5</v>
      </c>
      <c r="B47" s="46" t="s">
        <v>12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9"/>
    </row>
    <row r="48" spans="1:21" ht="20.25" customHeight="1">
      <c r="A48" s="45">
        <v>6</v>
      </c>
      <c r="B48" s="46" t="s">
        <v>13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9"/>
    </row>
    <row r="49" spans="1:21" ht="20.25" customHeight="1">
      <c r="A49" s="45">
        <v>7</v>
      </c>
      <c r="B49" s="46" t="s">
        <v>14</v>
      </c>
      <c r="C49" s="47"/>
      <c r="D49" s="47"/>
      <c r="E49" s="47"/>
      <c r="F49" s="47"/>
      <c r="G49" s="47"/>
      <c r="H49" s="47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9"/>
    </row>
    <row r="50" spans="1:21" ht="20.25" customHeight="1">
      <c r="A50" s="45">
        <v>8</v>
      </c>
      <c r="B50" s="46" t="s">
        <v>15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9"/>
    </row>
    <row r="51" spans="1:21" ht="20.25" customHeight="1">
      <c r="A51" s="45">
        <v>9</v>
      </c>
      <c r="B51" s="46" t="s">
        <v>16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9"/>
    </row>
    <row r="52" spans="1:21" ht="20.25" customHeight="1">
      <c r="A52" s="45">
        <v>10</v>
      </c>
      <c r="B52" s="46" t="s">
        <v>17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9"/>
    </row>
    <row r="53" spans="1:21" ht="20.25" customHeight="1">
      <c r="A53" s="45">
        <v>11</v>
      </c>
      <c r="B53" s="46" t="s">
        <v>18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  <c r="P53" s="48"/>
      <c r="Q53" s="47"/>
      <c r="R53" s="47"/>
      <c r="S53" s="47"/>
      <c r="T53" s="47"/>
      <c r="U53" s="49"/>
    </row>
    <row r="54" spans="1:21" ht="20.25" customHeight="1">
      <c r="A54" s="58">
        <v>12</v>
      </c>
      <c r="B54" s="59" t="s">
        <v>19</v>
      </c>
      <c r="C54" s="47"/>
      <c r="D54" s="47"/>
      <c r="E54" s="47"/>
      <c r="F54" s="47"/>
      <c r="G54" s="47"/>
      <c r="H54" s="47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</row>
    <row r="55" spans="1:21" ht="20.25" customHeight="1">
      <c r="A55" s="108" t="s">
        <v>1</v>
      </c>
      <c r="B55" s="109"/>
      <c r="C55" s="64">
        <f aca="true" t="shared" si="5" ref="C55:T55">SUM(C43:C54)</f>
        <v>0</v>
      </c>
      <c r="D55" s="64">
        <f t="shared" si="5"/>
        <v>0</v>
      </c>
      <c r="E55" s="64">
        <f t="shared" si="5"/>
        <v>0</v>
      </c>
      <c r="F55" s="64">
        <f t="shared" si="5"/>
        <v>0</v>
      </c>
      <c r="G55" s="64">
        <f t="shared" si="5"/>
        <v>0</v>
      </c>
      <c r="H55" s="64">
        <f t="shared" si="5"/>
        <v>0</v>
      </c>
      <c r="I55" s="66">
        <f t="shared" si="5"/>
        <v>10020</v>
      </c>
      <c r="J55" s="66">
        <f t="shared" si="5"/>
        <v>20041000</v>
      </c>
      <c r="K55" s="66">
        <f t="shared" si="5"/>
        <v>0</v>
      </c>
      <c r="L55" s="66">
        <f t="shared" si="5"/>
        <v>0</v>
      </c>
      <c r="M55" s="66">
        <f t="shared" si="5"/>
        <v>0</v>
      </c>
      <c r="N55" s="66">
        <f t="shared" si="5"/>
        <v>0</v>
      </c>
      <c r="O55" s="66">
        <f t="shared" si="5"/>
        <v>0</v>
      </c>
      <c r="P55" s="66">
        <f t="shared" si="5"/>
        <v>0</v>
      </c>
      <c r="Q55" s="66">
        <f t="shared" si="5"/>
        <v>0</v>
      </c>
      <c r="R55" s="66">
        <f t="shared" si="5"/>
        <v>0</v>
      </c>
      <c r="S55" s="66">
        <f t="shared" si="5"/>
        <v>0</v>
      </c>
      <c r="T55" s="66">
        <f t="shared" si="5"/>
        <v>0</v>
      </c>
      <c r="U55" s="50"/>
    </row>
    <row r="56" spans="1:21" ht="20.25" customHeight="1">
      <c r="A56" s="51"/>
      <c r="B56" s="51"/>
      <c r="C56" s="51"/>
      <c r="D56" s="51"/>
      <c r="E56" s="52"/>
      <c r="F56" s="52"/>
      <c r="G56" s="52"/>
      <c r="H56" s="52"/>
      <c r="I56" s="52"/>
      <c r="J56" s="52">
        <f>J55/I55</f>
        <v>2000.0998003992015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1"/>
    </row>
    <row r="57" spans="1:21" ht="20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3" t="s">
        <v>39</v>
      </c>
      <c r="U57" s="41"/>
    </row>
    <row r="58" spans="1:21" ht="20.25" customHeight="1">
      <c r="A58" s="116" t="s">
        <v>28</v>
      </c>
      <c r="B58" s="116" t="s">
        <v>4</v>
      </c>
      <c r="C58" s="108" t="s">
        <v>60</v>
      </c>
      <c r="D58" s="109"/>
      <c r="E58" s="108" t="s">
        <v>61</v>
      </c>
      <c r="F58" s="109"/>
      <c r="G58" s="108" t="s">
        <v>68</v>
      </c>
      <c r="H58" s="121"/>
      <c r="I58" s="104" t="s">
        <v>63</v>
      </c>
      <c r="J58" s="104"/>
      <c r="K58" s="104" t="s">
        <v>64</v>
      </c>
      <c r="L58" s="104"/>
      <c r="M58" s="104" t="s">
        <v>24</v>
      </c>
      <c r="N58" s="104"/>
      <c r="O58" s="104" t="s">
        <v>70</v>
      </c>
      <c r="P58" s="104"/>
      <c r="Q58" s="104" t="s">
        <v>69</v>
      </c>
      <c r="R58" s="104"/>
      <c r="S58" s="119" t="s">
        <v>47</v>
      </c>
      <c r="T58" s="119"/>
      <c r="U58" s="41"/>
    </row>
    <row r="59" spans="1:21" ht="20.25" customHeight="1">
      <c r="A59" s="117"/>
      <c r="B59" s="117"/>
      <c r="C59" s="62" t="s">
        <v>2</v>
      </c>
      <c r="D59" s="62" t="s">
        <v>3</v>
      </c>
      <c r="E59" s="62" t="s">
        <v>2</v>
      </c>
      <c r="F59" s="62" t="s">
        <v>3</v>
      </c>
      <c r="G59" s="62" t="s">
        <v>2</v>
      </c>
      <c r="H59" s="62" t="s">
        <v>3</v>
      </c>
      <c r="I59" s="63" t="s">
        <v>2</v>
      </c>
      <c r="J59" s="63" t="s">
        <v>3</v>
      </c>
      <c r="K59" s="63"/>
      <c r="L59" s="63"/>
      <c r="M59" s="63"/>
      <c r="N59" s="63"/>
      <c r="O59" s="63"/>
      <c r="P59" s="63"/>
      <c r="Q59" s="63"/>
      <c r="R59" s="63"/>
      <c r="S59" s="65" t="s">
        <v>2</v>
      </c>
      <c r="T59" s="65" t="s">
        <v>3</v>
      </c>
      <c r="U59" s="41"/>
    </row>
    <row r="60" spans="1:21" ht="20.25" customHeight="1">
      <c r="A60" s="45">
        <v>1</v>
      </c>
      <c r="B60" s="46" t="s">
        <v>8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53">
        <f>SUM(Q60,O60,M60,K60,I60,G60,E60,C60,S43,Q43,O43,M43,K43,I43,G43,E43,C43)</f>
        <v>0</v>
      </c>
      <c r="T60" s="53">
        <f>SUM(R60,P60,N60,L60,J60,H60,F60,D60,T43,R43,P43,N43,L43,J43,H43,F43,D43)</f>
        <v>0</v>
      </c>
      <c r="U60" s="41"/>
    </row>
    <row r="61" spans="1:20" ht="20.25" customHeight="1">
      <c r="A61" s="45">
        <v>2</v>
      </c>
      <c r="B61" s="46" t="s">
        <v>9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53">
        <f aca="true" t="shared" si="6" ref="S61:T71">SUM(Q61,O61,M61,K61,I61,G61,E61,C61,S44,Q44,O44,M44,K44,I44,G44,E44,C44)</f>
        <v>0</v>
      </c>
      <c r="T61" s="53">
        <f t="shared" si="6"/>
        <v>0</v>
      </c>
    </row>
    <row r="62" spans="1:20" ht="20.25" customHeight="1">
      <c r="A62" s="45">
        <v>3</v>
      </c>
      <c r="B62" s="46" t="s">
        <v>10</v>
      </c>
      <c r="C62" s="47">
        <v>0</v>
      </c>
      <c r="D62" s="47">
        <v>0</v>
      </c>
      <c r="E62" s="47">
        <v>8905</v>
      </c>
      <c r="F62" s="47">
        <v>36514000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8">
        <v>90926</v>
      </c>
      <c r="N62" s="48">
        <v>456370000</v>
      </c>
      <c r="O62" s="48">
        <v>290</v>
      </c>
      <c r="P62" s="48">
        <v>14500000</v>
      </c>
      <c r="Q62" s="48">
        <v>0</v>
      </c>
      <c r="R62" s="48">
        <v>0</v>
      </c>
      <c r="S62" s="53">
        <f t="shared" si="6"/>
        <v>100121</v>
      </c>
      <c r="T62" s="53">
        <f t="shared" si="6"/>
        <v>507384000</v>
      </c>
    </row>
    <row r="63" spans="1:20" ht="20.25" customHeight="1">
      <c r="A63" s="45">
        <v>4</v>
      </c>
      <c r="B63" s="46" t="s">
        <v>11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8">
        <v>40334</v>
      </c>
      <c r="N63" s="48">
        <v>181503000</v>
      </c>
      <c r="O63" s="48">
        <v>0</v>
      </c>
      <c r="P63" s="48">
        <v>0</v>
      </c>
      <c r="Q63" s="48">
        <v>20053</v>
      </c>
      <c r="R63" s="48">
        <v>30080000</v>
      </c>
      <c r="S63" s="53">
        <f>SUM(Q63,O63,M63,K63,I63,G63,E63,C63,S46,Q46,O46,M46,K46,I46,G46,E46,C46)</f>
        <v>70407</v>
      </c>
      <c r="T63" s="53">
        <f t="shared" si="6"/>
        <v>231624000</v>
      </c>
    </row>
    <row r="64" spans="1:20" ht="20.25" customHeight="1">
      <c r="A64" s="45">
        <v>5</v>
      </c>
      <c r="B64" s="46" t="s">
        <v>12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8906</v>
      </c>
      <c r="N64" s="47">
        <v>44530000</v>
      </c>
      <c r="O64" s="47">
        <v>0</v>
      </c>
      <c r="P64" s="47">
        <v>0</v>
      </c>
      <c r="Q64" s="48">
        <v>1500</v>
      </c>
      <c r="R64" s="48">
        <v>2250000</v>
      </c>
      <c r="S64" s="53">
        <f t="shared" si="6"/>
        <v>10406</v>
      </c>
      <c r="T64" s="53">
        <f t="shared" si="6"/>
        <v>46780000</v>
      </c>
    </row>
    <row r="65" spans="1:20" ht="20.25" customHeight="1">
      <c r="A65" s="45">
        <v>6</v>
      </c>
      <c r="B65" s="46" t="s">
        <v>13</v>
      </c>
      <c r="C65" s="47">
        <v>0</v>
      </c>
      <c r="D65" s="47">
        <v>0</v>
      </c>
      <c r="E65" s="47">
        <v>658</v>
      </c>
      <c r="F65" s="47">
        <v>3290000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21889</v>
      </c>
      <c r="N65" s="47">
        <v>109445000</v>
      </c>
      <c r="O65" s="47">
        <v>575</v>
      </c>
      <c r="P65" s="47">
        <v>862500</v>
      </c>
      <c r="Q65" s="48">
        <v>0</v>
      </c>
      <c r="R65" s="48">
        <v>0</v>
      </c>
      <c r="S65" s="53">
        <f>SUM(Q65,O65,M65,K65,I65,G65,E65,C65,S48,Q48,O48,M48,K48,I48,G48,E48,C48)</f>
        <v>23122</v>
      </c>
      <c r="T65" s="53">
        <f>SUM(R65,P65,N65,L65,J65,H65,F65,D65,T48,R48,P48,N48,L48,J48,H48,F48,D48)</f>
        <v>113597500</v>
      </c>
    </row>
    <row r="66" spans="1:20" ht="20.25" customHeight="1">
      <c r="A66" s="45">
        <v>7</v>
      </c>
      <c r="B66" s="46" t="s">
        <v>14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39809</v>
      </c>
      <c r="N66" s="47">
        <v>179142000</v>
      </c>
      <c r="O66" s="47">
        <v>0</v>
      </c>
      <c r="P66" s="47">
        <v>0</v>
      </c>
      <c r="Q66" s="48">
        <v>2825</v>
      </c>
      <c r="R66" s="48">
        <v>7063500</v>
      </c>
      <c r="S66" s="53">
        <f>SUM(Q66,O66,M66,K66,I66,G66,E66,C66,S49,Q49,O49,M49,K49,I49,G49,E49,C49)</f>
        <v>42634</v>
      </c>
      <c r="T66" s="53">
        <f>SUM(R66,P66,N66,L66,J66,H66,F66,D66,T49,R49,P49,N49,L49,J49,H49,F49,D49)</f>
        <v>186205500</v>
      </c>
    </row>
    <row r="67" spans="1:20" ht="20.25" customHeight="1">
      <c r="A67" s="45">
        <v>8</v>
      </c>
      <c r="B67" s="46" t="s">
        <v>15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232</v>
      </c>
      <c r="J67" s="47">
        <v>11600000</v>
      </c>
      <c r="K67" s="47">
        <v>0</v>
      </c>
      <c r="L67" s="47">
        <v>0</v>
      </c>
      <c r="M67" s="48">
        <v>0</v>
      </c>
      <c r="N67" s="48">
        <v>0</v>
      </c>
      <c r="O67" s="47">
        <v>108</v>
      </c>
      <c r="P67" s="47">
        <v>10800000</v>
      </c>
      <c r="Q67" s="47">
        <v>4044</v>
      </c>
      <c r="R67" s="47">
        <v>10109000</v>
      </c>
      <c r="S67" s="53">
        <f t="shared" si="6"/>
        <v>4384</v>
      </c>
      <c r="T67" s="53">
        <f t="shared" si="6"/>
        <v>32509000</v>
      </c>
    </row>
    <row r="68" spans="1:20" ht="20.25" customHeight="1">
      <c r="A68" s="45">
        <v>9</v>
      </c>
      <c r="B68" s="46" t="s">
        <v>16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32</v>
      </c>
      <c r="J68" s="47">
        <v>3200000</v>
      </c>
      <c r="K68" s="47">
        <v>0</v>
      </c>
      <c r="L68" s="47">
        <v>0</v>
      </c>
      <c r="M68" s="48">
        <v>0</v>
      </c>
      <c r="N68" s="48">
        <v>0</v>
      </c>
      <c r="O68" s="47">
        <v>64</v>
      </c>
      <c r="P68" s="47">
        <v>3200000</v>
      </c>
      <c r="Q68" s="47">
        <v>604</v>
      </c>
      <c r="R68" s="47">
        <v>1510000</v>
      </c>
      <c r="S68" s="53">
        <f t="shared" si="6"/>
        <v>700</v>
      </c>
      <c r="T68" s="53">
        <f t="shared" si="6"/>
        <v>7910000</v>
      </c>
    </row>
    <row r="69" spans="1:20" ht="20.25" customHeight="1">
      <c r="A69" s="45">
        <v>10</v>
      </c>
      <c r="B69" s="46" t="s">
        <v>17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8"/>
      <c r="N69" s="48"/>
      <c r="O69" s="47"/>
      <c r="P69" s="47"/>
      <c r="Q69" s="47"/>
      <c r="R69" s="47"/>
      <c r="S69" s="53">
        <f t="shared" si="6"/>
        <v>0</v>
      </c>
      <c r="T69" s="53">
        <f t="shared" si="6"/>
        <v>0</v>
      </c>
    </row>
    <row r="70" spans="1:20" ht="20.25" customHeight="1">
      <c r="A70" s="45">
        <v>11</v>
      </c>
      <c r="B70" s="46" t="s">
        <v>18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53">
        <f t="shared" si="6"/>
        <v>0</v>
      </c>
      <c r="T70" s="53">
        <f t="shared" si="6"/>
        <v>0</v>
      </c>
    </row>
    <row r="71" spans="1:20" ht="20.25" customHeight="1">
      <c r="A71" s="45">
        <v>12</v>
      </c>
      <c r="B71" s="46" t="s">
        <v>19</v>
      </c>
      <c r="C71" s="47"/>
      <c r="D71" s="47"/>
      <c r="E71" s="47"/>
      <c r="F71" s="47"/>
      <c r="G71" s="47"/>
      <c r="H71" s="47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53">
        <f t="shared" si="6"/>
        <v>0</v>
      </c>
      <c r="T71" s="53">
        <f t="shared" si="6"/>
        <v>0</v>
      </c>
    </row>
    <row r="72" spans="1:20" ht="20.25" customHeight="1">
      <c r="A72" s="108" t="s">
        <v>1</v>
      </c>
      <c r="B72" s="109"/>
      <c r="C72" s="64">
        <f aca="true" t="shared" si="7" ref="C72:T72">SUM(C60:C71)</f>
        <v>0</v>
      </c>
      <c r="D72" s="64">
        <f t="shared" si="7"/>
        <v>0</v>
      </c>
      <c r="E72" s="64">
        <f t="shared" si="7"/>
        <v>9563</v>
      </c>
      <c r="F72" s="64">
        <f t="shared" si="7"/>
        <v>39804000</v>
      </c>
      <c r="G72" s="64">
        <f t="shared" si="7"/>
        <v>0</v>
      </c>
      <c r="H72" s="64">
        <f t="shared" si="7"/>
        <v>0</v>
      </c>
      <c r="I72" s="66">
        <f t="shared" si="7"/>
        <v>264</v>
      </c>
      <c r="J72" s="66">
        <f t="shared" si="7"/>
        <v>14800000</v>
      </c>
      <c r="K72" s="66">
        <f t="shared" si="7"/>
        <v>0</v>
      </c>
      <c r="L72" s="66">
        <f t="shared" si="7"/>
        <v>0</v>
      </c>
      <c r="M72" s="66">
        <f t="shared" si="7"/>
        <v>201864</v>
      </c>
      <c r="N72" s="66">
        <f t="shared" si="7"/>
        <v>970990000</v>
      </c>
      <c r="O72" s="66">
        <f t="shared" si="7"/>
        <v>1037</v>
      </c>
      <c r="P72" s="66">
        <f t="shared" si="7"/>
        <v>29362500</v>
      </c>
      <c r="Q72" s="66">
        <f t="shared" si="7"/>
        <v>29026</v>
      </c>
      <c r="R72" s="66">
        <f t="shared" si="7"/>
        <v>51012500</v>
      </c>
      <c r="S72" s="66">
        <f t="shared" si="7"/>
        <v>251774</v>
      </c>
      <c r="T72" s="66">
        <f t="shared" si="7"/>
        <v>1126010000</v>
      </c>
    </row>
    <row r="73" ht="12.75"/>
    <row r="74" spans="3:7" ht="12.75">
      <c r="C74" s="54"/>
      <c r="D74" s="54"/>
      <c r="E74" s="54"/>
      <c r="F74" s="54"/>
      <c r="G74" s="54"/>
    </row>
    <row r="75" spans="1:21" ht="20.25" customHeight="1">
      <c r="A75" s="113" t="s">
        <v>77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41"/>
    </row>
    <row r="76" spans="1:21" ht="20.25" customHeight="1">
      <c r="A76" s="113" t="s">
        <v>78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41"/>
    </row>
    <row r="77" spans="1:21" ht="20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3" t="s">
        <v>36</v>
      </c>
      <c r="U77" s="41"/>
    </row>
    <row r="78" spans="1:21" ht="20.25" customHeight="1">
      <c r="A78" s="110" t="s">
        <v>28</v>
      </c>
      <c r="B78" s="110" t="s">
        <v>4</v>
      </c>
      <c r="C78" s="106" t="s">
        <v>29</v>
      </c>
      <c r="D78" s="107"/>
      <c r="E78" s="106" t="s">
        <v>30</v>
      </c>
      <c r="F78" s="107"/>
      <c r="G78" s="106" t="s">
        <v>21</v>
      </c>
      <c r="H78" s="107"/>
      <c r="I78" s="105" t="s">
        <v>22</v>
      </c>
      <c r="J78" s="115"/>
      <c r="K78" s="103" t="s">
        <v>23</v>
      </c>
      <c r="L78" s="103"/>
      <c r="M78" s="103" t="s">
        <v>25</v>
      </c>
      <c r="N78" s="103"/>
      <c r="O78" s="103" t="s">
        <v>20</v>
      </c>
      <c r="P78" s="103"/>
      <c r="Q78" s="105" t="s">
        <v>26</v>
      </c>
      <c r="R78" s="105"/>
      <c r="S78" s="105" t="s">
        <v>40</v>
      </c>
      <c r="T78" s="114"/>
      <c r="U78" s="44"/>
    </row>
    <row r="79" spans="1:21" ht="20.25" customHeight="1">
      <c r="A79" s="111"/>
      <c r="B79" s="111"/>
      <c r="C79" s="89" t="s">
        <v>2</v>
      </c>
      <c r="D79" s="89" t="s">
        <v>3</v>
      </c>
      <c r="E79" s="89" t="s">
        <v>2</v>
      </c>
      <c r="F79" s="89" t="s">
        <v>3</v>
      </c>
      <c r="G79" s="89" t="s">
        <v>2</v>
      </c>
      <c r="H79" s="89" t="s">
        <v>3</v>
      </c>
      <c r="I79" s="93" t="s">
        <v>2</v>
      </c>
      <c r="J79" s="93" t="s">
        <v>3</v>
      </c>
      <c r="K79" s="93" t="s">
        <v>2</v>
      </c>
      <c r="L79" s="93" t="s">
        <v>3</v>
      </c>
      <c r="M79" s="93" t="s">
        <v>2</v>
      </c>
      <c r="N79" s="93" t="s">
        <v>3</v>
      </c>
      <c r="O79" s="93" t="s">
        <v>2</v>
      </c>
      <c r="P79" s="93" t="s">
        <v>3</v>
      </c>
      <c r="Q79" s="93" t="s">
        <v>2</v>
      </c>
      <c r="R79" s="93" t="s">
        <v>3</v>
      </c>
      <c r="S79" s="90" t="s">
        <v>2</v>
      </c>
      <c r="T79" s="90" t="s">
        <v>3</v>
      </c>
      <c r="U79" s="44"/>
    </row>
    <row r="80" spans="1:21" ht="20.25" customHeight="1">
      <c r="A80" s="55">
        <v>1</v>
      </c>
      <c r="B80" s="56" t="s">
        <v>8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9"/>
    </row>
    <row r="81" spans="1:21" ht="20.25" customHeight="1">
      <c r="A81" s="45">
        <v>2</v>
      </c>
      <c r="B81" s="46" t="s">
        <v>9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9"/>
    </row>
    <row r="82" spans="1:21" ht="20.25" customHeight="1">
      <c r="A82" s="45">
        <v>3</v>
      </c>
      <c r="B82" s="46" t="s">
        <v>10</v>
      </c>
      <c r="C82" s="47"/>
      <c r="D82" s="47"/>
      <c r="E82" s="47">
        <v>22225</v>
      </c>
      <c r="F82" s="47">
        <v>300040000</v>
      </c>
      <c r="G82" s="47"/>
      <c r="H82" s="47"/>
      <c r="I82" s="47">
        <v>7312</v>
      </c>
      <c r="J82" s="47">
        <v>18280000</v>
      </c>
      <c r="K82" s="47"/>
      <c r="L82" s="47"/>
      <c r="M82" s="47"/>
      <c r="N82" s="47"/>
      <c r="O82" s="47">
        <v>11733</v>
      </c>
      <c r="P82" s="47">
        <v>17600000</v>
      </c>
      <c r="Q82" s="48"/>
      <c r="R82" s="48"/>
      <c r="S82" s="48"/>
      <c r="T82" s="48"/>
      <c r="U82" s="49"/>
    </row>
    <row r="83" spans="1:21" ht="20.25" customHeight="1">
      <c r="A83" s="45">
        <v>4</v>
      </c>
      <c r="B83" s="46" t="s">
        <v>11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9"/>
    </row>
    <row r="84" spans="1:21" ht="20.25" customHeight="1">
      <c r="A84" s="45">
        <v>5</v>
      </c>
      <c r="B84" s="46" t="s">
        <v>12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9"/>
    </row>
    <row r="85" spans="1:21" ht="20.25" customHeight="1">
      <c r="A85" s="45">
        <v>6</v>
      </c>
      <c r="B85" s="46" t="s">
        <v>13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9"/>
    </row>
    <row r="86" spans="1:21" ht="20.25" customHeight="1">
      <c r="A86" s="45">
        <v>7</v>
      </c>
      <c r="B86" s="46" t="s">
        <v>14</v>
      </c>
      <c r="C86" s="47"/>
      <c r="D86" s="47"/>
      <c r="E86" s="47"/>
      <c r="F86" s="47"/>
      <c r="G86" s="47"/>
      <c r="H86" s="47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9"/>
    </row>
    <row r="87" spans="1:21" ht="20.25" customHeight="1">
      <c r="A87" s="45">
        <v>8</v>
      </c>
      <c r="B87" s="46" t="s">
        <v>15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9"/>
    </row>
    <row r="88" spans="1:21" ht="20.25" customHeight="1">
      <c r="A88" s="45">
        <v>9</v>
      </c>
      <c r="B88" s="46" t="s">
        <v>16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9"/>
    </row>
    <row r="89" spans="1:21" ht="20.25" customHeight="1">
      <c r="A89" s="45">
        <v>10</v>
      </c>
      <c r="B89" s="46" t="s">
        <v>17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9"/>
    </row>
    <row r="90" spans="1:21" ht="20.25" customHeight="1">
      <c r="A90" s="45">
        <v>11</v>
      </c>
      <c r="B90" s="46" t="s">
        <v>18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8"/>
      <c r="P90" s="48"/>
      <c r="Q90" s="47"/>
      <c r="R90" s="47"/>
      <c r="S90" s="47"/>
      <c r="T90" s="47"/>
      <c r="U90" s="49"/>
    </row>
    <row r="91" spans="1:21" ht="20.25" customHeight="1">
      <c r="A91" s="58">
        <v>12</v>
      </c>
      <c r="B91" s="59" t="s">
        <v>19</v>
      </c>
      <c r="C91" s="47"/>
      <c r="D91" s="47"/>
      <c r="E91" s="47"/>
      <c r="F91" s="47"/>
      <c r="G91" s="47"/>
      <c r="H91" s="47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9"/>
    </row>
    <row r="92" spans="1:21" ht="20.25" customHeight="1">
      <c r="A92" s="106" t="s">
        <v>1</v>
      </c>
      <c r="B92" s="107"/>
      <c r="C92" s="91">
        <f aca="true" t="shared" si="8" ref="C92:T92">SUM(C80:C91)</f>
        <v>0</v>
      </c>
      <c r="D92" s="91">
        <f t="shared" si="8"/>
        <v>0</v>
      </c>
      <c r="E92" s="91">
        <f t="shared" si="8"/>
        <v>22225</v>
      </c>
      <c r="F92" s="91">
        <f t="shared" si="8"/>
        <v>300040000</v>
      </c>
      <c r="G92" s="91">
        <f t="shared" si="8"/>
        <v>0</v>
      </c>
      <c r="H92" s="91">
        <f t="shared" si="8"/>
        <v>0</v>
      </c>
      <c r="I92" s="92">
        <f t="shared" si="8"/>
        <v>7312</v>
      </c>
      <c r="J92" s="92">
        <f t="shared" si="8"/>
        <v>18280000</v>
      </c>
      <c r="K92" s="92">
        <f t="shared" si="8"/>
        <v>0</v>
      </c>
      <c r="L92" s="92">
        <f t="shared" si="8"/>
        <v>0</v>
      </c>
      <c r="M92" s="92">
        <f t="shared" si="8"/>
        <v>0</v>
      </c>
      <c r="N92" s="92">
        <f t="shared" si="8"/>
        <v>0</v>
      </c>
      <c r="O92" s="92">
        <f t="shared" si="8"/>
        <v>11733</v>
      </c>
      <c r="P92" s="92">
        <f t="shared" si="8"/>
        <v>17600000</v>
      </c>
      <c r="Q92" s="92">
        <f t="shared" si="8"/>
        <v>0</v>
      </c>
      <c r="R92" s="92">
        <f t="shared" si="8"/>
        <v>0</v>
      </c>
      <c r="S92" s="92">
        <f t="shared" si="8"/>
        <v>0</v>
      </c>
      <c r="T92" s="92">
        <f t="shared" si="8"/>
        <v>0</v>
      </c>
      <c r="U92" s="50"/>
    </row>
    <row r="93" spans="1:21" ht="20.25" customHeight="1">
      <c r="A93" s="51"/>
      <c r="B93" s="51"/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1"/>
    </row>
    <row r="94" spans="1:21" ht="20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3" t="s">
        <v>39</v>
      </c>
      <c r="U94" s="41"/>
    </row>
    <row r="95" spans="1:21" ht="20.25" customHeight="1">
      <c r="A95" s="110" t="s">
        <v>28</v>
      </c>
      <c r="B95" s="110" t="s">
        <v>4</v>
      </c>
      <c r="C95" s="106" t="s">
        <v>60</v>
      </c>
      <c r="D95" s="107"/>
      <c r="E95" s="106" t="s">
        <v>61</v>
      </c>
      <c r="F95" s="107"/>
      <c r="G95" s="106" t="s">
        <v>68</v>
      </c>
      <c r="H95" s="112"/>
      <c r="I95" s="103" t="s">
        <v>63</v>
      </c>
      <c r="J95" s="103"/>
      <c r="K95" s="103" t="s">
        <v>64</v>
      </c>
      <c r="L95" s="103"/>
      <c r="M95" s="103" t="s">
        <v>24</v>
      </c>
      <c r="N95" s="103"/>
      <c r="O95" s="103" t="s">
        <v>70</v>
      </c>
      <c r="P95" s="103"/>
      <c r="Q95" s="103" t="s">
        <v>69</v>
      </c>
      <c r="R95" s="103"/>
      <c r="S95" s="105" t="s">
        <v>47</v>
      </c>
      <c r="T95" s="105"/>
      <c r="U95" s="41"/>
    </row>
    <row r="96" spans="1:21" ht="20.25" customHeight="1">
      <c r="A96" s="111"/>
      <c r="B96" s="111"/>
      <c r="C96" s="89" t="s">
        <v>2</v>
      </c>
      <c r="D96" s="89" t="s">
        <v>3</v>
      </c>
      <c r="E96" s="89" t="s">
        <v>2</v>
      </c>
      <c r="F96" s="89" t="s">
        <v>3</v>
      </c>
      <c r="G96" s="89" t="s">
        <v>2</v>
      </c>
      <c r="H96" s="89" t="s">
        <v>3</v>
      </c>
      <c r="I96" s="93" t="s">
        <v>2</v>
      </c>
      <c r="J96" s="93" t="s">
        <v>3</v>
      </c>
      <c r="K96" s="93"/>
      <c r="L96" s="93"/>
      <c r="M96" s="93"/>
      <c r="N96" s="93"/>
      <c r="O96" s="93"/>
      <c r="P96" s="93"/>
      <c r="Q96" s="93"/>
      <c r="R96" s="93"/>
      <c r="S96" s="90" t="s">
        <v>2</v>
      </c>
      <c r="T96" s="90" t="s">
        <v>3</v>
      </c>
      <c r="U96" s="41"/>
    </row>
    <row r="97" spans="1:21" ht="20.25" customHeight="1">
      <c r="A97" s="45">
        <v>1</v>
      </c>
      <c r="B97" s="46" t="s">
        <v>8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8"/>
      <c r="N97" s="48"/>
      <c r="O97" s="48"/>
      <c r="P97" s="48"/>
      <c r="Q97" s="48"/>
      <c r="R97" s="48"/>
      <c r="S97" s="53">
        <f aca="true" t="shared" si="9" ref="S97:S108">SUM(Q97,O97,M97,K97,I97,G97,E97,C97,S80,Q80,O80,M80,K80,I80,G80,E80,C80)</f>
        <v>0</v>
      </c>
      <c r="T97" s="53">
        <f aca="true" t="shared" si="10" ref="T97:T108">SUM(R97,P97,N97,L97,J97,H97,F97,D97,T80,R80,P80,N80,L80,J80,H80,F80,D80)</f>
        <v>0</v>
      </c>
      <c r="U97" s="41"/>
    </row>
    <row r="98" spans="1:20" ht="20.25" customHeight="1">
      <c r="A98" s="45">
        <v>2</v>
      </c>
      <c r="B98" s="46" t="s">
        <v>9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8"/>
      <c r="N98" s="48"/>
      <c r="O98" s="48"/>
      <c r="P98" s="48"/>
      <c r="Q98" s="48"/>
      <c r="R98" s="48"/>
      <c r="S98" s="53">
        <f t="shared" si="9"/>
        <v>0</v>
      </c>
      <c r="T98" s="53">
        <f t="shared" si="10"/>
        <v>0</v>
      </c>
    </row>
    <row r="99" spans="1:20" ht="20.25" customHeight="1">
      <c r="A99" s="45">
        <v>3</v>
      </c>
      <c r="B99" s="46" t="s">
        <v>10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8"/>
      <c r="N99" s="48"/>
      <c r="O99" s="48"/>
      <c r="P99" s="48"/>
      <c r="Q99" s="48"/>
      <c r="R99" s="48"/>
      <c r="S99" s="53">
        <f t="shared" si="9"/>
        <v>41270</v>
      </c>
      <c r="T99" s="53">
        <f t="shared" si="10"/>
        <v>335920000</v>
      </c>
    </row>
    <row r="100" spans="1:20" ht="20.25" customHeight="1">
      <c r="A100" s="45">
        <v>4</v>
      </c>
      <c r="B100" s="46" t="s">
        <v>11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8"/>
      <c r="N100" s="48"/>
      <c r="O100" s="48"/>
      <c r="P100" s="48"/>
      <c r="Q100" s="48"/>
      <c r="R100" s="48"/>
      <c r="S100" s="53">
        <f t="shared" si="9"/>
        <v>0</v>
      </c>
      <c r="T100" s="53">
        <f t="shared" si="10"/>
        <v>0</v>
      </c>
    </row>
    <row r="101" spans="1:20" ht="20.25" customHeight="1">
      <c r="A101" s="45">
        <v>5</v>
      </c>
      <c r="B101" s="46" t="s">
        <v>12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8"/>
      <c r="R101" s="48"/>
      <c r="S101" s="53">
        <f t="shared" si="9"/>
        <v>0</v>
      </c>
      <c r="T101" s="53">
        <f t="shared" si="10"/>
        <v>0</v>
      </c>
    </row>
    <row r="102" spans="1:20" ht="20.25" customHeight="1">
      <c r="A102" s="45">
        <v>6</v>
      </c>
      <c r="B102" s="46" t="s">
        <v>13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8"/>
      <c r="R102" s="48"/>
      <c r="S102" s="53">
        <f t="shared" si="9"/>
        <v>0</v>
      </c>
      <c r="T102" s="53">
        <f t="shared" si="10"/>
        <v>0</v>
      </c>
    </row>
    <row r="103" spans="1:20" ht="20.25" customHeight="1">
      <c r="A103" s="45">
        <v>7</v>
      </c>
      <c r="B103" s="46" t="s">
        <v>14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8"/>
      <c r="R103" s="48"/>
      <c r="S103" s="53">
        <f t="shared" si="9"/>
        <v>0</v>
      </c>
      <c r="T103" s="53">
        <f t="shared" si="10"/>
        <v>0</v>
      </c>
    </row>
    <row r="104" spans="1:20" ht="20.25" customHeight="1">
      <c r="A104" s="45">
        <v>8</v>
      </c>
      <c r="B104" s="46" t="s">
        <v>15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8"/>
      <c r="N104" s="48"/>
      <c r="O104" s="47"/>
      <c r="P104" s="47"/>
      <c r="Q104" s="47"/>
      <c r="R104" s="47"/>
      <c r="S104" s="53">
        <f t="shared" si="9"/>
        <v>0</v>
      </c>
      <c r="T104" s="53">
        <f t="shared" si="10"/>
        <v>0</v>
      </c>
    </row>
    <row r="105" spans="1:20" ht="20.25" customHeight="1">
      <c r="A105" s="45">
        <v>9</v>
      </c>
      <c r="B105" s="46" t="s">
        <v>16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8"/>
      <c r="N105" s="48"/>
      <c r="O105" s="47"/>
      <c r="P105" s="47"/>
      <c r="Q105" s="47"/>
      <c r="R105" s="47"/>
      <c r="S105" s="53">
        <f t="shared" si="9"/>
        <v>0</v>
      </c>
      <c r="T105" s="53">
        <f t="shared" si="10"/>
        <v>0</v>
      </c>
    </row>
    <row r="106" spans="1:20" ht="20.25" customHeight="1">
      <c r="A106" s="45">
        <v>10</v>
      </c>
      <c r="B106" s="46" t="s">
        <v>17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8"/>
      <c r="N106" s="48"/>
      <c r="O106" s="47"/>
      <c r="P106" s="47"/>
      <c r="Q106" s="47"/>
      <c r="R106" s="47"/>
      <c r="S106" s="53">
        <f t="shared" si="9"/>
        <v>0</v>
      </c>
      <c r="T106" s="53">
        <f t="shared" si="10"/>
        <v>0</v>
      </c>
    </row>
    <row r="107" spans="1:20" ht="20.25" customHeight="1">
      <c r="A107" s="45">
        <v>11</v>
      </c>
      <c r="B107" s="46" t="s">
        <v>18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53">
        <f t="shared" si="9"/>
        <v>0</v>
      </c>
      <c r="T107" s="53">
        <f t="shared" si="10"/>
        <v>0</v>
      </c>
    </row>
    <row r="108" spans="1:20" ht="20.25" customHeight="1">
      <c r="A108" s="45">
        <v>12</v>
      </c>
      <c r="B108" s="46" t="s">
        <v>19</v>
      </c>
      <c r="C108" s="47"/>
      <c r="D108" s="47"/>
      <c r="E108" s="47"/>
      <c r="F108" s="47"/>
      <c r="G108" s="47"/>
      <c r="H108" s="47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53">
        <f t="shared" si="9"/>
        <v>0</v>
      </c>
      <c r="T108" s="53">
        <f t="shared" si="10"/>
        <v>0</v>
      </c>
    </row>
    <row r="109" spans="1:20" ht="20.25" customHeight="1">
      <c r="A109" s="106" t="s">
        <v>1</v>
      </c>
      <c r="B109" s="107"/>
      <c r="C109" s="91">
        <f aca="true" t="shared" si="11" ref="C109:T109">SUM(C97:C108)</f>
        <v>0</v>
      </c>
      <c r="D109" s="91">
        <f t="shared" si="11"/>
        <v>0</v>
      </c>
      <c r="E109" s="91">
        <f t="shared" si="11"/>
        <v>0</v>
      </c>
      <c r="F109" s="91">
        <f t="shared" si="11"/>
        <v>0</v>
      </c>
      <c r="G109" s="91">
        <f t="shared" si="11"/>
        <v>0</v>
      </c>
      <c r="H109" s="91">
        <f t="shared" si="11"/>
        <v>0</v>
      </c>
      <c r="I109" s="92">
        <f t="shared" si="11"/>
        <v>0</v>
      </c>
      <c r="J109" s="92">
        <f t="shared" si="11"/>
        <v>0</v>
      </c>
      <c r="K109" s="92">
        <f t="shared" si="11"/>
        <v>0</v>
      </c>
      <c r="L109" s="92">
        <f t="shared" si="11"/>
        <v>0</v>
      </c>
      <c r="M109" s="92">
        <f t="shared" si="11"/>
        <v>0</v>
      </c>
      <c r="N109" s="92">
        <f t="shared" si="11"/>
        <v>0</v>
      </c>
      <c r="O109" s="92">
        <f t="shared" si="11"/>
        <v>0</v>
      </c>
      <c r="P109" s="92">
        <f t="shared" si="11"/>
        <v>0</v>
      </c>
      <c r="Q109" s="92">
        <f t="shared" si="11"/>
        <v>0</v>
      </c>
      <c r="R109" s="92">
        <f t="shared" si="11"/>
        <v>0</v>
      </c>
      <c r="S109" s="92">
        <f t="shared" si="11"/>
        <v>41270</v>
      </c>
      <c r="T109" s="92">
        <f t="shared" si="11"/>
        <v>335920000</v>
      </c>
    </row>
    <row r="110" spans="1:20" ht="20.25" customHeight="1">
      <c r="A110" s="83"/>
      <c r="B110" s="83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</row>
    <row r="111" spans="8:22" ht="12.75">
      <c r="H111" s="42" t="e">
        <f>H69/G69</f>
        <v>#DIV/0!</v>
      </c>
      <c r="R111" s="79">
        <v>1</v>
      </c>
      <c r="S111" s="67">
        <f>S60+S23+S97</f>
        <v>49856</v>
      </c>
      <c r="T111" s="67">
        <f aca="true" t="shared" si="12" ref="S111:T122">T60+T23+T97</f>
        <v>187510000</v>
      </c>
      <c r="U111" s="60" t="e">
        <f>S111-#REF!</f>
        <v>#REF!</v>
      </c>
      <c r="V111" s="60" t="e">
        <f>T111-#REF!</f>
        <v>#REF!</v>
      </c>
    </row>
    <row r="112" spans="18:22" ht="12.75">
      <c r="R112" s="79">
        <v>2</v>
      </c>
      <c r="S112" s="67">
        <f t="shared" si="12"/>
        <v>0</v>
      </c>
      <c r="T112" s="67">
        <f t="shared" si="12"/>
        <v>0</v>
      </c>
      <c r="U112" s="60" t="e">
        <f>S112-#REF!</f>
        <v>#REF!</v>
      </c>
      <c r="V112" s="60" t="e">
        <f>T112-#REF!</f>
        <v>#REF!</v>
      </c>
    </row>
    <row r="113" spans="10:22" ht="12.75">
      <c r="J113" s="81"/>
      <c r="R113" s="79">
        <v>3</v>
      </c>
      <c r="S113" s="67">
        <f t="shared" si="12"/>
        <v>141391</v>
      </c>
      <c r="T113" s="67">
        <f t="shared" si="12"/>
        <v>843304000</v>
      </c>
      <c r="U113" s="60" t="e">
        <f>S113-#REF!</f>
        <v>#REF!</v>
      </c>
      <c r="V113" s="60" t="e">
        <f>T113-#REF!</f>
        <v>#REF!</v>
      </c>
    </row>
    <row r="114" spans="13:22" ht="12.75">
      <c r="M114" s="54"/>
      <c r="R114" s="79">
        <v>4</v>
      </c>
      <c r="S114" s="67">
        <f t="shared" si="12"/>
        <v>105695</v>
      </c>
      <c r="T114" s="67">
        <f t="shared" si="12"/>
        <v>467668000</v>
      </c>
      <c r="U114" s="60" t="e">
        <f>S114-#REF!</f>
        <v>#REF!</v>
      </c>
      <c r="V114" s="60" t="e">
        <f>T114-#REF!</f>
        <v>#REF!</v>
      </c>
    </row>
    <row r="115" spans="18:22" ht="12.75">
      <c r="R115" s="79">
        <v>5</v>
      </c>
      <c r="S115" s="67">
        <f t="shared" si="12"/>
        <v>16920</v>
      </c>
      <c r="T115" s="67">
        <f t="shared" si="12"/>
        <v>120318000</v>
      </c>
      <c r="U115" s="60" t="e">
        <f>S115-#REF!</f>
        <v>#REF!</v>
      </c>
      <c r="V115" s="60" t="e">
        <f>T115-#REF!</f>
        <v>#REF!</v>
      </c>
    </row>
    <row r="116" spans="18:22" ht="12.75">
      <c r="R116" s="79">
        <v>6</v>
      </c>
      <c r="S116" s="67">
        <f t="shared" si="12"/>
        <v>28338</v>
      </c>
      <c r="T116" s="67">
        <f t="shared" si="12"/>
        <v>169620000</v>
      </c>
      <c r="U116" s="60" t="e">
        <f>S116-#REF!</f>
        <v>#REF!</v>
      </c>
      <c r="V116" s="60" t="e">
        <f>T116-#REF!</f>
        <v>#REF!</v>
      </c>
    </row>
    <row r="117" spans="18:22" ht="12.75">
      <c r="R117" s="79">
        <v>7</v>
      </c>
      <c r="S117" s="67">
        <f t="shared" si="12"/>
        <v>51733</v>
      </c>
      <c r="T117" s="67">
        <f t="shared" si="12"/>
        <v>248142000</v>
      </c>
      <c r="U117" s="60" t="e">
        <f>S117-#REF!</f>
        <v>#REF!</v>
      </c>
      <c r="V117" s="60" t="e">
        <f>T117-#REF!</f>
        <v>#REF!</v>
      </c>
    </row>
    <row r="118" spans="18:22" ht="12.75">
      <c r="R118" s="79">
        <v>8</v>
      </c>
      <c r="S118" s="67">
        <f t="shared" si="12"/>
        <v>12163</v>
      </c>
      <c r="T118" s="67">
        <f t="shared" si="12"/>
        <v>105968000</v>
      </c>
      <c r="U118" s="60" t="e">
        <f>S118-#REF!</f>
        <v>#REF!</v>
      </c>
      <c r="V118" s="60" t="e">
        <f>T118-#REF!</f>
        <v>#REF!</v>
      </c>
    </row>
    <row r="119" spans="18:22" ht="12.75">
      <c r="R119" s="79">
        <v>9</v>
      </c>
      <c r="S119" s="67">
        <f t="shared" si="12"/>
        <v>3517</v>
      </c>
      <c r="T119" s="67">
        <f t="shared" si="12"/>
        <v>30312000</v>
      </c>
      <c r="U119" s="60" t="e">
        <f>S119-#REF!</f>
        <v>#REF!</v>
      </c>
      <c r="V119" s="60" t="e">
        <f>T119-#REF!</f>
        <v>#REF!</v>
      </c>
    </row>
    <row r="120" spans="18:22" ht="12.75">
      <c r="R120" s="79">
        <v>10</v>
      </c>
      <c r="S120" s="67">
        <f t="shared" si="12"/>
        <v>0</v>
      </c>
      <c r="T120" s="67">
        <f t="shared" si="12"/>
        <v>0</v>
      </c>
      <c r="U120" s="60" t="e">
        <f>S120-#REF!</f>
        <v>#REF!</v>
      </c>
      <c r="V120" s="60" t="e">
        <f>T120-#REF!</f>
        <v>#REF!</v>
      </c>
    </row>
    <row r="121" spans="18:22" ht="12.75">
      <c r="R121" s="79">
        <v>11</v>
      </c>
      <c r="S121" s="67">
        <f t="shared" si="12"/>
        <v>0</v>
      </c>
      <c r="T121" s="67">
        <f t="shared" si="12"/>
        <v>0</v>
      </c>
      <c r="U121" s="60" t="e">
        <f>S121-#REF!</f>
        <v>#REF!</v>
      </c>
      <c r="V121" s="60" t="e">
        <f>T121-#REF!</f>
        <v>#REF!</v>
      </c>
    </row>
    <row r="122" spans="18:22" ht="12.75">
      <c r="R122" s="79">
        <v>12</v>
      </c>
      <c r="S122" s="67">
        <f>S71+S34+S108</f>
        <v>0</v>
      </c>
      <c r="T122" s="67">
        <f t="shared" si="12"/>
        <v>0</v>
      </c>
      <c r="U122" s="60" t="e">
        <f>S122-#REF!</f>
        <v>#REF!</v>
      </c>
      <c r="V122" s="60" t="e">
        <f>T122-#REF!</f>
        <v>#REF!</v>
      </c>
    </row>
    <row r="123" spans="19:20" ht="12.75">
      <c r="S123" s="54"/>
      <c r="T123" s="54"/>
    </row>
    <row r="124" spans="19:20" ht="12.75">
      <c r="S124" s="54"/>
      <c r="T124" s="54"/>
    </row>
    <row r="125" spans="19:20" ht="12.75">
      <c r="S125" s="54"/>
      <c r="T125" s="54"/>
    </row>
    <row r="126" spans="19:20" ht="12.75">
      <c r="S126" s="54">
        <f>SUM(S111:S122)</f>
        <v>409613</v>
      </c>
      <c r="T126" s="54">
        <f>SUM(T111:T122)</f>
        <v>2172842000</v>
      </c>
    </row>
  </sheetData>
  <sheetProtection/>
  <mergeCells count="78">
    <mergeCell ref="I21:J21"/>
    <mergeCell ref="A1:T1"/>
    <mergeCell ref="A2:T2"/>
    <mergeCell ref="A4:A5"/>
    <mergeCell ref="B4:B5"/>
    <mergeCell ref="C4:D4"/>
    <mergeCell ref="E4:F4"/>
    <mergeCell ref="G4:H4"/>
    <mergeCell ref="K4:L4"/>
    <mergeCell ref="M4:N4"/>
    <mergeCell ref="A35:B35"/>
    <mergeCell ref="O4:P4"/>
    <mergeCell ref="Q4:R4"/>
    <mergeCell ref="S4:T4"/>
    <mergeCell ref="A18:B18"/>
    <mergeCell ref="A21:A22"/>
    <mergeCell ref="B21:B22"/>
    <mergeCell ref="C21:D21"/>
    <mergeCell ref="E21:F21"/>
    <mergeCell ref="G21:H21"/>
    <mergeCell ref="M41:N41"/>
    <mergeCell ref="K21:L21"/>
    <mergeCell ref="M21:N21"/>
    <mergeCell ref="O21:P21"/>
    <mergeCell ref="Q21:R21"/>
    <mergeCell ref="S21:T21"/>
    <mergeCell ref="B41:B42"/>
    <mergeCell ref="C41:D41"/>
    <mergeCell ref="E41:F41"/>
    <mergeCell ref="G41:H41"/>
    <mergeCell ref="I41:J41"/>
    <mergeCell ref="K41:L41"/>
    <mergeCell ref="A72:B72"/>
    <mergeCell ref="O41:P41"/>
    <mergeCell ref="Q41:R41"/>
    <mergeCell ref="S41:T41"/>
    <mergeCell ref="A55:B55"/>
    <mergeCell ref="A58:A59"/>
    <mergeCell ref="B58:B59"/>
    <mergeCell ref="C58:D58"/>
    <mergeCell ref="E58:F58"/>
    <mergeCell ref="G58:H58"/>
    <mergeCell ref="I4:J4"/>
    <mergeCell ref="K58:L58"/>
    <mergeCell ref="M58:N58"/>
    <mergeCell ref="O58:P58"/>
    <mergeCell ref="Q58:R58"/>
    <mergeCell ref="S58:T58"/>
    <mergeCell ref="I58:J58"/>
    <mergeCell ref="A38:T38"/>
    <mergeCell ref="A39:T39"/>
    <mergeCell ref="A41:A42"/>
    <mergeCell ref="A75:T75"/>
    <mergeCell ref="A76:T76"/>
    <mergeCell ref="A78:A79"/>
    <mergeCell ref="B78:B79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A92:B92"/>
    <mergeCell ref="A95:A96"/>
    <mergeCell ref="B95:B96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A109:B109"/>
  </mergeCells>
  <printOptions/>
  <pageMargins left="0.95" right="0.45" top="0.7" bottom="0.75" header="0.3" footer="0.3"/>
  <pageSetup orientation="landscape" paperSize="9" scale="5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2"/>
  <sheetViews>
    <sheetView tabSelected="1" view="pageBreakPreview" zoomScaleSheetLayoutView="100" zoomScalePageLayoutView="0" workbookViewId="0" topLeftCell="A4">
      <selection activeCell="E11" sqref="E11"/>
    </sheetView>
  </sheetViews>
  <sheetFormatPr defaultColWidth="9.140625" defaultRowHeight="12.75"/>
  <cols>
    <col min="1" max="1" width="7.421875" style="0" customWidth="1"/>
    <col min="2" max="2" width="14.7109375" style="0" customWidth="1"/>
    <col min="3" max="6" width="18.140625" style="0" customWidth="1"/>
    <col min="9" max="9" width="12.7109375" style="0" bestFit="1" customWidth="1"/>
  </cols>
  <sheetData>
    <row r="2" spans="1:6" ht="18" customHeight="1">
      <c r="A2" s="125" t="s">
        <v>111</v>
      </c>
      <c r="B2" s="125"/>
      <c r="C2" s="125"/>
      <c r="D2" s="125"/>
      <c r="E2" s="125"/>
      <c r="F2" s="125"/>
    </row>
    <row r="3" spans="1:6" ht="18" customHeight="1">
      <c r="A3" s="125" t="s">
        <v>110</v>
      </c>
      <c r="B3" s="125"/>
      <c r="C3" s="125"/>
      <c r="D3" s="125"/>
      <c r="E3" s="125"/>
      <c r="F3" s="125"/>
    </row>
    <row r="4" spans="1:5" ht="12.75">
      <c r="A4" s="1"/>
      <c r="B4" s="1"/>
      <c r="C4" s="1"/>
      <c r="D4" s="1"/>
      <c r="E4" s="1"/>
    </row>
    <row r="5" spans="1:5" ht="12.75">
      <c r="A5" s="33"/>
      <c r="B5" s="33"/>
      <c r="C5" s="33"/>
      <c r="D5" s="33"/>
      <c r="E5" s="33"/>
    </row>
    <row r="6" spans="1:6" ht="19.5" customHeight="1">
      <c r="A6" s="126" t="s">
        <v>0</v>
      </c>
      <c r="B6" s="126" t="s">
        <v>4</v>
      </c>
      <c r="C6" s="101" t="s">
        <v>5</v>
      </c>
      <c r="D6" s="101" t="s">
        <v>6</v>
      </c>
      <c r="E6" s="101" t="s">
        <v>109</v>
      </c>
      <c r="F6" s="102" t="s">
        <v>1</v>
      </c>
    </row>
    <row r="7" spans="1:6" ht="19.5" customHeight="1">
      <c r="A7" s="127"/>
      <c r="B7" s="127"/>
      <c r="C7" s="38" t="s">
        <v>7</v>
      </c>
      <c r="D7" s="38" t="s">
        <v>7</v>
      </c>
      <c r="E7" s="38" t="s">
        <v>7</v>
      </c>
      <c r="F7" s="38" t="s">
        <v>7</v>
      </c>
    </row>
    <row r="8" spans="1:6" ht="19.5" customHeight="1">
      <c r="A8" s="37">
        <v>1</v>
      </c>
      <c r="B8" s="70" t="s">
        <v>8</v>
      </c>
      <c r="C8" s="71">
        <v>631528000</v>
      </c>
      <c r="D8" s="71">
        <v>15800000</v>
      </c>
      <c r="E8" s="100">
        <v>2201108400</v>
      </c>
      <c r="F8" s="72">
        <f>C8+D8+E8</f>
        <v>2848436400</v>
      </c>
    </row>
    <row r="9" spans="1:6" ht="19.5" customHeight="1">
      <c r="A9" s="34">
        <v>2</v>
      </c>
      <c r="B9" s="73" t="s">
        <v>9</v>
      </c>
      <c r="C9" s="74">
        <v>1374726000</v>
      </c>
      <c r="D9" s="74">
        <v>111413000</v>
      </c>
      <c r="E9" s="100">
        <v>2445645400</v>
      </c>
      <c r="F9" s="75">
        <f>C9+D9+E9</f>
        <v>3931784400</v>
      </c>
    </row>
    <row r="10" spans="1:6" ht="19.5" customHeight="1">
      <c r="A10" s="34">
        <v>3</v>
      </c>
      <c r="B10" s="73" t="s">
        <v>10</v>
      </c>
      <c r="C10" s="74">
        <v>2887558000</v>
      </c>
      <c r="D10" s="74">
        <v>210173500</v>
      </c>
      <c r="E10" s="100">
        <v>2202111150</v>
      </c>
      <c r="F10" s="75">
        <f>C10+D10+E10</f>
        <v>5299842650</v>
      </c>
    </row>
    <row r="11" spans="1:6" ht="19.5" customHeight="1">
      <c r="A11" s="34">
        <v>4</v>
      </c>
      <c r="B11" s="73" t="s">
        <v>11</v>
      </c>
      <c r="C11" s="74">
        <v>3098536000</v>
      </c>
      <c r="D11" s="74">
        <v>84623500</v>
      </c>
      <c r="E11" s="100">
        <v>2060843700</v>
      </c>
      <c r="F11" s="75">
        <f>C11+D11+E11</f>
        <v>5244003200</v>
      </c>
    </row>
    <row r="12" spans="1:6" ht="19.5" customHeight="1">
      <c r="A12" s="34">
        <v>5</v>
      </c>
      <c r="B12" s="73" t="s">
        <v>12</v>
      </c>
      <c r="C12" s="74">
        <v>1749962000</v>
      </c>
      <c r="D12" s="74">
        <v>36382000</v>
      </c>
      <c r="E12" s="100">
        <v>2295116700</v>
      </c>
      <c r="F12" s="75">
        <f>C12+D12+E12</f>
        <v>4081460700</v>
      </c>
    </row>
    <row r="13" spans="1:9" ht="19.5" customHeight="1">
      <c r="A13" s="34">
        <v>6</v>
      </c>
      <c r="B13" s="73" t="s">
        <v>13</v>
      </c>
      <c r="C13" s="74">
        <v>1684088000</v>
      </c>
      <c r="D13" s="74">
        <v>168380000</v>
      </c>
      <c r="E13" s="100">
        <v>859902800</v>
      </c>
      <c r="F13" s="75">
        <f>C13+D13+E13</f>
        <v>2712370800</v>
      </c>
      <c r="G13" s="26"/>
      <c r="H13" s="26"/>
      <c r="I13" s="26"/>
    </row>
    <row r="14" spans="1:6" ht="19.5" customHeight="1">
      <c r="A14" s="34">
        <v>7</v>
      </c>
      <c r="B14" s="73" t="s">
        <v>14</v>
      </c>
      <c r="C14" s="74">
        <v>782702000</v>
      </c>
      <c r="D14" s="74">
        <v>64291000</v>
      </c>
      <c r="E14" s="100">
        <v>179711750</v>
      </c>
      <c r="F14" s="75">
        <f>C14+D14+E14</f>
        <v>1026704750</v>
      </c>
    </row>
    <row r="15" spans="1:6" ht="19.5" customHeight="1">
      <c r="A15" s="34">
        <v>8</v>
      </c>
      <c r="B15" s="73" t="s">
        <v>15</v>
      </c>
      <c r="C15" s="74">
        <v>596460000</v>
      </c>
      <c r="D15" s="74">
        <v>101888000</v>
      </c>
      <c r="E15" s="100">
        <v>462577250</v>
      </c>
      <c r="F15" s="75">
        <f>C15+D15+E15</f>
        <v>1160925250</v>
      </c>
    </row>
    <row r="16" spans="1:9" ht="19.5" customHeight="1">
      <c r="A16" s="34">
        <v>9</v>
      </c>
      <c r="B16" s="73" t="s">
        <v>16</v>
      </c>
      <c r="C16" s="74">
        <v>641556000</v>
      </c>
      <c r="D16" s="74">
        <v>35860000</v>
      </c>
      <c r="E16" s="100">
        <v>576446150</v>
      </c>
      <c r="F16" s="75">
        <f>C16+D16+E16</f>
        <v>1253862150</v>
      </c>
      <c r="G16" s="26"/>
      <c r="H16" s="26"/>
      <c r="I16" s="26"/>
    </row>
    <row r="17" spans="1:6" ht="19.5" customHeight="1">
      <c r="A17" s="34">
        <v>10</v>
      </c>
      <c r="B17" s="73" t="s">
        <v>17</v>
      </c>
      <c r="C17" s="74">
        <v>830094000</v>
      </c>
      <c r="D17" s="74">
        <v>45765000</v>
      </c>
      <c r="E17" s="100">
        <v>591439750</v>
      </c>
      <c r="F17" s="75">
        <f>C17+D17+E17</f>
        <v>1467298750</v>
      </c>
    </row>
    <row r="18" spans="1:6" ht="19.5" customHeight="1">
      <c r="A18" s="34">
        <v>11</v>
      </c>
      <c r="B18" s="73" t="s">
        <v>18</v>
      </c>
      <c r="C18" s="74">
        <v>603496000</v>
      </c>
      <c r="D18" s="74">
        <v>28363000</v>
      </c>
      <c r="E18" s="100">
        <v>624291750</v>
      </c>
      <c r="F18" s="75">
        <f>C18+D18+E18</f>
        <v>1256150750</v>
      </c>
    </row>
    <row r="19" spans="1:7" ht="19.5" customHeight="1">
      <c r="A19" s="35">
        <v>12</v>
      </c>
      <c r="B19" s="76" t="s">
        <v>19</v>
      </c>
      <c r="C19" s="77">
        <v>1166330000</v>
      </c>
      <c r="D19" s="77">
        <v>50400000</v>
      </c>
      <c r="E19" s="100">
        <v>535393000</v>
      </c>
      <c r="F19" s="78">
        <f>C19+D19+E19</f>
        <v>1752123000</v>
      </c>
      <c r="G19" s="26"/>
    </row>
    <row r="20" spans="1:6" ht="19.5" customHeight="1">
      <c r="A20" s="123" t="s">
        <v>1</v>
      </c>
      <c r="B20" s="124"/>
      <c r="C20" s="40">
        <f>SUM(C8:C19)</f>
        <v>16047036000</v>
      </c>
      <c r="D20" s="40">
        <f>SUM(D8:D19)</f>
        <v>953339000</v>
      </c>
      <c r="E20" s="40">
        <f>SUM(E8:E19)</f>
        <v>15034587800</v>
      </c>
      <c r="F20" s="40">
        <f>SUM(F8:F19)</f>
        <v>32034962800</v>
      </c>
    </row>
    <row r="22" spans="1:5" ht="12.75">
      <c r="A22" s="2"/>
      <c r="D22" s="26"/>
      <c r="E22" s="26"/>
    </row>
    <row r="23" spans="3:6" ht="12.75">
      <c r="C23" s="26"/>
      <c r="D23" s="26"/>
      <c r="E23" s="26"/>
      <c r="F23" s="26"/>
    </row>
    <row r="24" ht="12.75">
      <c r="F24" s="26"/>
    </row>
    <row r="25" ht="12.75">
      <c r="D25" s="26"/>
    </row>
    <row r="26" ht="12.75">
      <c r="F26" s="26"/>
    </row>
    <row r="29" ht="12.75">
      <c r="F29" s="26"/>
    </row>
    <row r="30" ht="12.75">
      <c r="F30" s="26"/>
    </row>
    <row r="32" ht="12.75">
      <c r="F32" s="26"/>
    </row>
  </sheetData>
  <sheetProtection/>
  <mergeCells count="5">
    <mergeCell ref="A20:B20"/>
    <mergeCell ref="A2:F2"/>
    <mergeCell ref="A3:F3"/>
    <mergeCell ref="A6:A7"/>
    <mergeCell ref="B6:B7"/>
  </mergeCells>
  <printOptions horizontalCentered="1"/>
  <pageMargins left="1.3385826771653544" right="0.31496062992125984" top="0.7874015748031497" bottom="0.7874015748031497" header="0.5118110236220472" footer="0.5118110236220472"/>
  <pageSetup firstPageNumber="3" useFirstPageNumber="1" orientation="landscape" paperSize="9" scale="85" r:id="rId1"/>
  <headerFooter>
    <oddFooter>&amp;C&amp;P</oddFooter>
  </headerFooter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3" width="8.7109375" style="0" customWidth="1"/>
    <col min="4" max="4" width="13.7109375" style="0" customWidth="1"/>
    <col min="5" max="5" width="8.7109375" style="0" customWidth="1"/>
    <col min="6" max="6" width="13.7109375" style="0" customWidth="1"/>
    <col min="7" max="7" width="7.7109375" style="0" customWidth="1"/>
    <col min="8" max="8" width="12.7109375" style="0" customWidth="1"/>
    <col min="9" max="9" width="7.7109375" style="0" customWidth="1"/>
    <col min="10" max="10" width="12.7109375" style="0" customWidth="1"/>
    <col min="11" max="11" width="8.7109375" style="0" customWidth="1"/>
    <col min="12" max="12" width="13.7109375" style="0" customWidth="1"/>
  </cols>
  <sheetData>
    <row r="1" spans="1:13" ht="12.75">
      <c r="A1" s="125" t="s">
        <v>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"/>
    </row>
    <row r="2" spans="1:13" ht="12.75">
      <c r="A2" s="125" t="s">
        <v>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6" t="s">
        <v>36</v>
      </c>
      <c r="M3" s="2"/>
    </row>
    <row r="4" spans="1:13" ht="15.75" customHeight="1">
      <c r="A4" s="132" t="s">
        <v>28</v>
      </c>
      <c r="B4" s="132" t="s">
        <v>4</v>
      </c>
      <c r="C4" s="128" t="s">
        <v>29</v>
      </c>
      <c r="D4" s="129"/>
      <c r="E4" s="128" t="s">
        <v>30</v>
      </c>
      <c r="F4" s="129"/>
      <c r="G4" s="128" t="s">
        <v>21</v>
      </c>
      <c r="H4" s="129"/>
      <c r="I4" s="128" t="s">
        <v>37</v>
      </c>
      <c r="J4" s="130"/>
      <c r="K4" s="128" t="s">
        <v>38</v>
      </c>
      <c r="L4" s="129"/>
      <c r="M4" s="28"/>
    </row>
    <row r="5" spans="1:13" ht="12.75">
      <c r="A5" s="133"/>
      <c r="B5" s="133"/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17" t="s">
        <v>2</v>
      </c>
      <c r="L5" s="17" t="s">
        <v>3</v>
      </c>
      <c r="M5" s="28"/>
    </row>
    <row r="6" spans="1:15" ht="12.75">
      <c r="A6" s="4">
        <v>1</v>
      </c>
      <c r="B6" s="5" t="s">
        <v>8</v>
      </c>
      <c r="C6" s="6">
        <v>3625</v>
      </c>
      <c r="D6" s="6">
        <v>108750000</v>
      </c>
      <c r="E6" s="6">
        <v>8661</v>
      </c>
      <c r="F6" s="6">
        <v>77949000</v>
      </c>
      <c r="G6" s="6">
        <v>1061</v>
      </c>
      <c r="H6" s="6">
        <v>1061000</v>
      </c>
      <c r="I6" s="6">
        <v>0</v>
      </c>
      <c r="J6" s="6">
        <v>0</v>
      </c>
      <c r="K6" s="18">
        <v>48</v>
      </c>
      <c r="L6" s="19">
        <v>1440000</v>
      </c>
      <c r="M6" s="29"/>
      <c r="O6" s="25"/>
    </row>
    <row r="7" spans="1:15" ht="12.75">
      <c r="A7" s="4">
        <v>2</v>
      </c>
      <c r="B7" s="5" t="s">
        <v>9</v>
      </c>
      <c r="C7" s="6">
        <v>2111</v>
      </c>
      <c r="D7" s="6">
        <v>63330000</v>
      </c>
      <c r="E7" s="6">
        <v>4910</v>
      </c>
      <c r="F7" s="6">
        <v>34370000</v>
      </c>
      <c r="G7" s="6">
        <v>145</v>
      </c>
      <c r="H7" s="6">
        <v>217500</v>
      </c>
      <c r="I7" s="6">
        <v>0</v>
      </c>
      <c r="J7" s="6">
        <v>0</v>
      </c>
      <c r="K7" s="18">
        <v>129</v>
      </c>
      <c r="L7" s="19">
        <v>3975000</v>
      </c>
      <c r="M7" s="29"/>
      <c r="O7" s="25"/>
    </row>
    <row r="8" spans="1:13" ht="12.75">
      <c r="A8" s="4">
        <v>3</v>
      </c>
      <c r="B8" s="5" t="s">
        <v>10</v>
      </c>
      <c r="C8" s="6">
        <v>15412</v>
      </c>
      <c r="D8" s="6">
        <v>493184000</v>
      </c>
      <c r="E8" s="6">
        <v>15222</v>
      </c>
      <c r="F8" s="6">
        <v>121776000</v>
      </c>
      <c r="G8" s="6">
        <v>366</v>
      </c>
      <c r="H8" s="6">
        <v>366000</v>
      </c>
      <c r="I8" s="6">
        <v>280</v>
      </c>
      <c r="J8" s="6">
        <v>1120000</v>
      </c>
      <c r="K8" s="18">
        <v>157</v>
      </c>
      <c r="L8" s="19">
        <v>3870000</v>
      </c>
      <c r="M8" s="29"/>
    </row>
    <row r="9" spans="1:13" ht="12.75">
      <c r="A9" s="4">
        <v>4</v>
      </c>
      <c r="B9" s="5" t="s">
        <v>11</v>
      </c>
      <c r="C9" s="6">
        <v>10396</v>
      </c>
      <c r="D9" s="6">
        <v>291088000</v>
      </c>
      <c r="E9" s="6">
        <v>5951</v>
      </c>
      <c r="F9" s="6">
        <v>41657000</v>
      </c>
      <c r="G9" s="6">
        <v>259</v>
      </c>
      <c r="H9" s="6">
        <v>259000</v>
      </c>
      <c r="I9" s="6">
        <v>69</v>
      </c>
      <c r="J9" s="6">
        <v>207000</v>
      </c>
      <c r="K9" s="18">
        <v>86</v>
      </c>
      <c r="L9" s="19">
        <v>4300000</v>
      </c>
      <c r="M9" s="29"/>
    </row>
    <row r="10" spans="1:13" ht="12.75">
      <c r="A10" s="4">
        <v>5</v>
      </c>
      <c r="B10" s="5" t="s">
        <v>12</v>
      </c>
      <c r="C10" s="6">
        <v>11578</v>
      </c>
      <c r="D10" s="6">
        <v>289450000</v>
      </c>
      <c r="E10" s="6">
        <v>7042</v>
      </c>
      <c r="F10" s="6">
        <v>42252000</v>
      </c>
      <c r="G10" s="6">
        <v>608</v>
      </c>
      <c r="H10" s="6">
        <v>608000</v>
      </c>
      <c r="I10" s="6">
        <v>0</v>
      </c>
      <c r="J10" s="6">
        <v>0</v>
      </c>
      <c r="K10" s="18">
        <v>0</v>
      </c>
      <c r="L10" s="19">
        <v>0</v>
      </c>
      <c r="M10" s="29"/>
    </row>
    <row r="11" spans="1:13" ht="12.75">
      <c r="A11" s="4">
        <v>6</v>
      </c>
      <c r="B11" s="5" t="s">
        <v>13</v>
      </c>
      <c r="C11" s="6">
        <v>7558</v>
      </c>
      <c r="D11" s="6">
        <v>266530000</v>
      </c>
      <c r="E11" s="6">
        <v>5994</v>
      </c>
      <c r="F11" s="6">
        <v>35964000</v>
      </c>
      <c r="G11" s="6">
        <v>1880</v>
      </c>
      <c r="H11" s="6">
        <v>1880000</v>
      </c>
      <c r="I11" s="6">
        <v>0</v>
      </c>
      <c r="J11" s="6">
        <v>0</v>
      </c>
      <c r="K11" s="18">
        <v>0</v>
      </c>
      <c r="L11" s="19">
        <v>0</v>
      </c>
      <c r="M11" s="29"/>
    </row>
    <row r="12" spans="1:13" ht="12.75">
      <c r="A12" s="4">
        <v>7</v>
      </c>
      <c r="B12" s="5" t="s">
        <v>14</v>
      </c>
      <c r="C12" s="6">
        <v>1065</v>
      </c>
      <c r="D12" s="6">
        <v>40470000</v>
      </c>
      <c r="E12" s="6">
        <v>817</v>
      </c>
      <c r="F12" s="6">
        <v>5310500</v>
      </c>
      <c r="G12" s="6">
        <v>0</v>
      </c>
      <c r="H12" s="6">
        <v>0</v>
      </c>
      <c r="I12" s="6">
        <v>0</v>
      </c>
      <c r="J12" s="6">
        <v>0</v>
      </c>
      <c r="K12" s="18">
        <v>0</v>
      </c>
      <c r="L12" s="19">
        <v>0</v>
      </c>
      <c r="M12" s="29"/>
    </row>
    <row r="13" spans="1:13" ht="12.75">
      <c r="A13" s="4">
        <v>8</v>
      </c>
      <c r="B13" s="5" t="s">
        <v>15</v>
      </c>
      <c r="C13" s="6">
        <v>3758</v>
      </c>
      <c r="D13" s="6">
        <v>101466000</v>
      </c>
      <c r="E13" s="6">
        <v>122</v>
      </c>
      <c r="F13" s="6">
        <v>854000</v>
      </c>
      <c r="G13" s="6">
        <v>0</v>
      </c>
      <c r="H13" s="6">
        <v>0</v>
      </c>
      <c r="I13" s="6">
        <v>0</v>
      </c>
      <c r="J13" s="6">
        <v>0</v>
      </c>
      <c r="K13" s="18">
        <v>0</v>
      </c>
      <c r="L13" s="19">
        <v>0</v>
      </c>
      <c r="M13" s="29"/>
    </row>
    <row r="14" spans="1:13" ht="12.75">
      <c r="A14" s="4">
        <v>9</v>
      </c>
      <c r="B14" s="5" t="s">
        <v>16</v>
      </c>
      <c r="C14" s="6">
        <v>5004</v>
      </c>
      <c r="D14" s="6">
        <v>145116000</v>
      </c>
      <c r="E14" s="6">
        <v>3474</v>
      </c>
      <c r="F14" s="6">
        <v>24318000</v>
      </c>
      <c r="G14" s="6">
        <v>0</v>
      </c>
      <c r="H14" s="6">
        <v>0</v>
      </c>
      <c r="I14" s="6">
        <v>20</v>
      </c>
      <c r="J14" s="6">
        <v>60000</v>
      </c>
      <c r="K14" s="18">
        <v>0</v>
      </c>
      <c r="L14" s="19">
        <v>0</v>
      </c>
      <c r="M14" s="29"/>
    </row>
    <row r="15" spans="1:13" ht="12.75">
      <c r="A15" s="4">
        <v>10</v>
      </c>
      <c r="B15" s="5" t="s">
        <v>17</v>
      </c>
      <c r="C15" s="6">
        <v>2035</v>
      </c>
      <c r="D15" s="6">
        <v>97680000</v>
      </c>
      <c r="E15" s="6">
        <v>2424</v>
      </c>
      <c r="F15" s="6">
        <v>16968000</v>
      </c>
      <c r="G15" s="6">
        <v>0</v>
      </c>
      <c r="H15" s="6">
        <v>0</v>
      </c>
      <c r="I15" s="6">
        <v>66</v>
      </c>
      <c r="J15" s="6">
        <v>198000</v>
      </c>
      <c r="K15" s="18">
        <v>0</v>
      </c>
      <c r="L15" s="19">
        <v>0</v>
      </c>
      <c r="M15" s="29"/>
    </row>
    <row r="16" spans="1:13" ht="12.75">
      <c r="A16" s="4">
        <v>11</v>
      </c>
      <c r="B16" s="5" t="s">
        <v>18</v>
      </c>
      <c r="C16" s="6">
        <v>4588</v>
      </c>
      <c r="D16" s="6">
        <v>220224000</v>
      </c>
      <c r="E16" s="6">
        <v>4211</v>
      </c>
      <c r="F16" s="6">
        <v>37899000</v>
      </c>
      <c r="G16" s="6">
        <v>0</v>
      </c>
      <c r="H16" s="6">
        <v>0</v>
      </c>
      <c r="I16" s="6">
        <v>0</v>
      </c>
      <c r="J16" s="6">
        <v>0</v>
      </c>
      <c r="K16" s="18">
        <v>0</v>
      </c>
      <c r="L16" s="19">
        <v>0</v>
      </c>
      <c r="M16" s="29"/>
    </row>
    <row r="17" spans="1:13" ht="12.75">
      <c r="A17" s="4">
        <v>12</v>
      </c>
      <c r="B17" s="5" t="s">
        <v>19</v>
      </c>
      <c r="C17" s="6">
        <v>5838</v>
      </c>
      <c r="D17" s="6">
        <v>268548000</v>
      </c>
      <c r="E17" s="6">
        <v>3494</v>
      </c>
      <c r="F17" s="6">
        <v>38434000</v>
      </c>
      <c r="G17" s="6">
        <v>343</v>
      </c>
      <c r="H17" s="6">
        <v>343000</v>
      </c>
      <c r="I17" s="6">
        <v>0</v>
      </c>
      <c r="J17" s="6">
        <v>0</v>
      </c>
      <c r="K17" s="18">
        <v>0</v>
      </c>
      <c r="L17" s="19">
        <v>0</v>
      </c>
      <c r="M17" s="29"/>
    </row>
    <row r="18" spans="1:13" ht="12.75">
      <c r="A18" s="128" t="s">
        <v>1</v>
      </c>
      <c r="B18" s="129"/>
      <c r="C18" s="7">
        <f aca="true" t="shared" si="0" ref="C18:L18">SUM(C6:C17)</f>
        <v>72968</v>
      </c>
      <c r="D18" s="7">
        <f t="shared" si="0"/>
        <v>2385836000</v>
      </c>
      <c r="E18" s="7">
        <f t="shared" si="0"/>
        <v>62322</v>
      </c>
      <c r="F18" s="7">
        <f t="shared" si="0"/>
        <v>477751500</v>
      </c>
      <c r="G18" s="7">
        <f t="shared" si="0"/>
        <v>4662</v>
      </c>
      <c r="H18" s="7">
        <f t="shared" si="0"/>
        <v>4734500</v>
      </c>
      <c r="I18" s="7">
        <f t="shared" si="0"/>
        <v>435</v>
      </c>
      <c r="J18" s="7">
        <f t="shared" si="0"/>
        <v>1585000</v>
      </c>
      <c r="K18" s="7">
        <f t="shared" si="0"/>
        <v>420</v>
      </c>
      <c r="L18" s="7">
        <f t="shared" si="0"/>
        <v>13585000</v>
      </c>
      <c r="M18" s="30"/>
    </row>
    <row r="19" spans="1:13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8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6" t="s">
        <v>39</v>
      </c>
      <c r="M21" s="2"/>
    </row>
    <row r="22" spans="1:13" ht="12.75" customHeight="1">
      <c r="A22" s="132" t="s">
        <v>28</v>
      </c>
      <c r="B22" s="132" t="s">
        <v>4</v>
      </c>
      <c r="C22" s="128" t="s">
        <v>24</v>
      </c>
      <c r="D22" s="131"/>
      <c r="E22" s="128" t="s">
        <v>40</v>
      </c>
      <c r="F22" s="129"/>
      <c r="G22" s="128" t="s">
        <v>31</v>
      </c>
      <c r="H22" s="129"/>
      <c r="I22" s="128" t="s">
        <v>32</v>
      </c>
      <c r="J22" s="131"/>
      <c r="K22" s="128" t="s">
        <v>27</v>
      </c>
      <c r="L22" s="129"/>
      <c r="M22" s="2"/>
    </row>
    <row r="23" spans="1:13" ht="12.75">
      <c r="A23" s="133"/>
      <c r="B23" s="133"/>
      <c r="C23" s="3" t="s">
        <v>2</v>
      </c>
      <c r="D23" s="3" t="s">
        <v>3</v>
      </c>
      <c r="E23" s="3" t="s">
        <v>2</v>
      </c>
      <c r="F23" s="3" t="s">
        <v>3</v>
      </c>
      <c r="G23" s="3" t="s">
        <v>2</v>
      </c>
      <c r="H23" s="3" t="s">
        <v>3</v>
      </c>
      <c r="I23" s="3" t="s">
        <v>2</v>
      </c>
      <c r="J23" s="3" t="s">
        <v>3</v>
      </c>
      <c r="K23" s="17" t="s">
        <v>2</v>
      </c>
      <c r="L23" s="17" t="s">
        <v>3</v>
      </c>
      <c r="M23" s="2"/>
    </row>
    <row r="24" spans="1:13" ht="12.75">
      <c r="A24" s="4">
        <v>1</v>
      </c>
      <c r="B24" s="5" t="s">
        <v>8</v>
      </c>
      <c r="C24" s="6">
        <v>0</v>
      </c>
      <c r="D24" s="6">
        <v>0</v>
      </c>
      <c r="E24" s="6">
        <v>0</v>
      </c>
      <c r="F24" s="6">
        <v>0</v>
      </c>
      <c r="G24" s="6">
        <v>45</v>
      </c>
      <c r="H24" s="6">
        <v>1350000</v>
      </c>
      <c r="I24" s="6">
        <v>1220</v>
      </c>
      <c r="J24" s="6">
        <v>2050000</v>
      </c>
      <c r="K24" s="20">
        <f aca="true" t="shared" si="1" ref="K24:L35">SUM(C6,E6,G6,I6,K6,C24,E24,G24,I24)</f>
        <v>14660</v>
      </c>
      <c r="L24" s="21">
        <f t="shared" si="1"/>
        <v>192600000</v>
      </c>
      <c r="M24" s="2"/>
    </row>
    <row r="25" spans="1:12" ht="12.75">
      <c r="A25" s="4">
        <v>2</v>
      </c>
      <c r="B25" s="5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60</v>
      </c>
      <c r="H25" s="6">
        <v>2100000</v>
      </c>
      <c r="I25" s="6">
        <v>465</v>
      </c>
      <c r="J25" s="6">
        <v>1162500</v>
      </c>
      <c r="K25" s="20">
        <f t="shared" si="1"/>
        <v>7820</v>
      </c>
      <c r="L25" s="21">
        <f t="shared" si="1"/>
        <v>105155000</v>
      </c>
    </row>
    <row r="26" spans="1:12" ht="12.75">
      <c r="A26" s="4">
        <v>3</v>
      </c>
      <c r="B26" s="5" t="s">
        <v>10</v>
      </c>
      <c r="C26" s="6">
        <v>0</v>
      </c>
      <c r="D26" s="6">
        <v>0</v>
      </c>
      <c r="E26" s="6">
        <v>185</v>
      </c>
      <c r="F26" s="6">
        <v>740000</v>
      </c>
      <c r="G26" s="6">
        <v>57</v>
      </c>
      <c r="H26" s="6">
        <v>1995000</v>
      </c>
      <c r="I26" s="6">
        <v>265</v>
      </c>
      <c r="J26" s="6">
        <v>530000</v>
      </c>
      <c r="K26" s="20">
        <f t="shared" si="1"/>
        <v>31944</v>
      </c>
      <c r="L26" s="21">
        <f t="shared" si="1"/>
        <v>623581000</v>
      </c>
    </row>
    <row r="27" spans="1:12" ht="12.75">
      <c r="A27" s="4">
        <v>4</v>
      </c>
      <c r="B27" s="5" t="s">
        <v>11</v>
      </c>
      <c r="C27" s="6">
        <v>0</v>
      </c>
      <c r="D27" s="6">
        <v>0</v>
      </c>
      <c r="E27" s="6">
        <v>0</v>
      </c>
      <c r="F27" s="6">
        <v>0</v>
      </c>
      <c r="G27" s="6">
        <v>131</v>
      </c>
      <c r="H27" s="6">
        <v>4585000</v>
      </c>
      <c r="I27" s="6">
        <v>55</v>
      </c>
      <c r="J27" s="6">
        <v>137500</v>
      </c>
      <c r="K27" s="20">
        <f t="shared" si="1"/>
        <v>16947</v>
      </c>
      <c r="L27" s="21">
        <f t="shared" si="1"/>
        <v>342233500</v>
      </c>
    </row>
    <row r="28" spans="1:12" ht="12.75">
      <c r="A28" s="4">
        <v>5</v>
      </c>
      <c r="B28" s="5" t="s">
        <v>12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63</v>
      </c>
      <c r="J28" s="6">
        <v>189000</v>
      </c>
      <c r="K28" s="20">
        <f t="shared" si="1"/>
        <v>19291</v>
      </c>
      <c r="L28" s="21">
        <f t="shared" si="1"/>
        <v>332499000</v>
      </c>
    </row>
    <row r="29" spans="1:12" ht="12.75">
      <c r="A29" s="4">
        <v>6</v>
      </c>
      <c r="B29" s="5" t="s">
        <v>13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30</v>
      </c>
      <c r="J29" s="6">
        <v>90000</v>
      </c>
      <c r="K29" s="20">
        <f t="shared" si="1"/>
        <v>15462</v>
      </c>
      <c r="L29" s="21">
        <f t="shared" si="1"/>
        <v>304464000</v>
      </c>
    </row>
    <row r="30" spans="1:12" ht="12.75">
      <c r="A30" s="4">
        <v>7</v>
      </c>
      <c r="B30" s="5" t="s">
        <v>14</v>
      </c>
      <c r="C30" s="6">
        <v>0</v>
      </c>
      <c r="D30" s="6">
        <v>0</v>
      </c>
      <c r="E30" s="6">
        <v>0</v>
      </c>
      <c r="F30" s="6">
        <v>0</v>
      </c>
      <c r="G30" s="6">
        <v>14</v>
      </c>
      <c r="H30" s="6">
        <v>490000</v>
      </c>
      <c r="I30" s="6">
        <v>0</v>
      </c>
      <c r="J30" s="6">
        <v>0</v>
      </c>
      <c r="K30" s="20">
        <f t="shared" si="1"/>
        <v>1896</v>
      </c>
      <c r="L30" s="21">
        <f t="shared" si="1"/>
        <v>46270500</v>
      </c>
    </row>
    <row r="31" spans="1:12" ht="12.75">
      <c r="A31" s="4">
        <v>8</v>
      </c>
      <c r="B31" s="5" t="s">
        <v>15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12</v>
      </c>
      <c r="J31" s="6">
        <v>36000</v>
      </c>
      <c r="K31" s="20">
        <f t="shared" si="1"/>
        <v>3892</v>
      </c>
      <c r="L31" s="21">
        <f t="shared" si="1"/>
        <v>102356000</v>
      </c>
    </row>
    <row r="32" spans="1:14" ht="12.75">
      <c r="A32" s="4">
        <v>9</v>
      </c>
      <c r="B32" s="5" t="s">
        <v>16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20">
        <f t="shared" si="1"/>
        <v>8498</v>
      </c>
      <c r="L32" s="21">
        <f t="shared" si="1"/>
        <v>169494000</v>
      </c>
      <c r="N32" t="s">
        <v>41</v>
      </c>
    </row>
    <row r="33" spans="1:14" ht="12.75">
      <c r="A33" s="4">
        <v>10</v>
      </c>
      <c r="B33" s="5" t="s">
        <v>17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20">
        <f t="shared" si="1"/>
        <v>4525</v>
      </c>
      <c r="L33" s="21">
        <f t="shared" si="1"/>
        <v>114846000</v>
      </c>
      <c r="N33" t="s">
        <v>42</v>
      </c>
    </row>
    <row r="34" spans="1:12" ht="12.75">
      <c r="A34" s="4">
        <v>11</v>
      </c>
      <c r="B34" s="5" t="s">
        <v>18</v>
      </c>
      <c r="C34" s="6">
        <v>0</v>
      </c>
      <c r="D34" s="6">
        <v>0</v>
      </c>
      <c r="E34" s="6">
        <v>0</v>
      </c>
      <c r="F34" s="6">
        <v>0</v>
      </c>
      <c r="G34" s="6">
        <v>17</v>
      </c>
      <c r="H34" s="6">
        <v>595000</v>
      </c>
      <c r="I34" s="6">
        <v>26</v>
      </c>
      <c r="J34" s="6">
        <v>78000</v>
      </c>
      <c r="K34" s="20">
        <f t="shared" si="1"/>
        <v>8842</v>
      </c>
      <c r="L34" s="21">
        <f t="shared" si="1"/>
        <v>258796000</v>
      </c>
    </row>
    <row r="35" spans="1:12" ht="12.75">
      <c r="A35" s="4">
        <v>12</v>
      </c>
      <c r="B35" s="5" t="s">
        <v>19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28</v>
      </c>
      <c r="J35" s="6">
        <v>98000</v>
      </c>
      <c r="K35" s="20">
        <f t="shared" si="1"/>
        <v>9703</v>
      </c>
      <c r="L35" s="21">
        <f t="shared" si="1"/>
        <v>307423000</v>
      </c>
    </row>
    <row r="36" spans="1:12" ht="12.75">
      <c r="A36" s="128" t="s">
        <v>1</v>
      </c>
      <c r="B36" s="129"/>
      <c r="C36" s="7">
        <f aca="true" t="shared" si="2" ref="C36:L36">SUM(C24:C35)</f>
        <v>0</v>
      </c>
      <c r="D36" s="7">
        <f t="shared" si="2"/>
        <v>0</v>
      </c>
      <c r="E36" s="7">
        <f t="shared" si="2"/>
        <v>185</v>
      </c>
      <c r="F36" s="7">
        <f t="shared" si="2"/>
        <v>740000</v>
      </c>
      <c r="G36" s="7">
        <f t="shared" si="2"/>
        <v>324</v>
      </c>
      <c r="H36" s="7">
        <f t="shared" si="2"/>
        <v>11115000</v>
      </c>
      <c r="I36" s="7">
        <f t="shared" si="2"/>
        <v>2164</v>
      </c>
      <c r="J36" s="7">
        <f t="shared" si="2"/>
        <v>4371000</v>
      </c>
      <c r="K36" s="7">
        <f t="shared" si="2"/>
        <v>143480</v>
      </c>
      <c r="L36" s="7">
        <f t="shared" si="2"/>
        <v>2899718000</v>
      </c>
    </row>
    <row r="38" spans="3:12" ht="12.75"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40" spans="1:13" ht="12.75">
      <c r="A40" s="125" t="s">
        <v>43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2"/>
    </row>
    <row r="41" spans="1:13" ht="12.75">
      <c r="A41" s="125" t="s">
        <v>35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6" t="s">
        <v>36</v>
      </c>
      <c r="M42" s="2"/>
    </row>
    <row r="43" spans="1:13" ht="12.75">
      <c r="A43" s="132" t="s">
        <v>28</v>
      </c>
      <c r="B43" s="132" t="s">
        <v>4</v>
      </c>
      <c r="C43" s="128" t="s">
        <v>29</v>
      </c>
      <c r="D43" s="129"/>
      <c r="E43" s="128" t="s">
        <v>30</v>
      </c>
      <c r="F43" s="129"/>
      <c r="G43" s="128" t="s">
        <v>21</v>
      </c>
      <c r="H43" s="129"/>
      <c r="I43" s="128" t="s">
        <v>22</v>
      </c>
      <c r="J43" s="131"/>
      <c r="K43" s="128" t="s">
        <v>23</v>
      </c>
      <c r="L43" s="129"/>
      <c r="M43" s="28"/>
    </row>
    <row r="44" spans="1:13" ht="12.75">
      <c r="A44" s="133"/>
      <c r="B44" s="133"/>
      <c r="C44" s="3" t="s">
        <v>2</v>
      </c>
      <c r="D44" s="3" t="s">
        <v>3</v>
      </c>
      <c r="E44" s="3" t="s">
        <v>2</v>
      </c>
      <c r="F44" s="3" t="s">
        <v>3</v>
      </c>
      <c r="G44" s="3" t="s">
        <v>2</v>
      </c>
      <c r="H44" s="3" t="s">
        <v>3</v>
      </c>
      <c r="I44" s="3" t="s">
        <v>2</v>
      </c>
      <c r="J44" s="3" t="s">
        <v>3</v>
      </c>
      <c r="K44" s="17" t="s">
        <v>2</v>
      </c>
      <c r="L44" s="17" t="s">
        <v>3</v>
      </c>
      <c r="M44" s="28"/>
    </row>
    <row r="45" spans="1:13" ht="12.75">
      <c r="A45" s="10">
        <v>1</v>
      </c>
      <c r="B45" s="11" t="s">
        <v>8</v>
      </c>
      <c r="C45" s="12">
        <v>0</v>
      </c>
      <c r="D45" s="12">
        <v>0</v>
      </c>
      <c r="E45" s="12">
        <v>44378</v>
      </c>
      <c r="F45" s="12">
        <v>399402000</v>
      </c>
      <c r="G45" s="12">
        <v>0</v>
      </c>
      <c r="H45" s="12">
        <v>0</v>
      </c>
      <c r="I45" s="12">
        <v>15860</v>
      </c>
      <c r="J45" s="12">
        <v>31720000</v>
      </c>
      <c r="K45" s="31">
        <v>17469</v>
      </c>
      <c r="L45" s="32">
        <v>21363000</v>
      </c>
      <c r="M45" s="29"/>
    </row>
    <row r="46" spans="1:13" ht="12.75">
      <c r="A46" s="4">
        <v>2</v>
      </c>
      <c r="B46" s="5" t="s">
        <v>9</v>
      </c>
      <c r="C46" s="6">
        <v>0</v>
      </c>
      <c r="D46" s="6">
        <v>0</v>
      </c>
      <c r="E46" s="6">
        <v>24320</v>
      </c>
      <c r="F46" s="6">
        <v>170240000</v>
      </c>
      <c r="G46" s="6">
        <v>1153</v>
      </c>
      <c r="H46" s="6">
        <v>1729500</v>
      </c>
      <c r="I46" s="6">
        <v>15450</v>
      </c>
      <c r="J46" s="6">
        <v>46350000</v>
      </c>
      <c r="K46" s="31">
        <v>6100</v>
      </c>
      <c r="L46" s="32">
        <v>7420000</v>
      </c>
      <c r="M46" s="29"/>
    </row>
    <row r="47" spans="1:13" ht="12.75">
      <c r="A47" s="4">
        <v>3</v>
      </c>
      <c r="B47" s="5" t="s">
        <v>10</v>
      </c>
      <c r="C47" s="6">
        <v>0</v>
      </c>
      <c r="D47" s="6">
        <v>0</v>
      </c>
      <c r="E47" s="6">
        <v>38708</v>
      </c>
      <c r="F47" s="6">
        <v>309664000</v>
      </c>
      <c r="G47" s="6">
        <v>580</v>
      </c>
      <c r="H47" s="6">
        <v>580000</v>
      </c>
      <c r="I47" s="6">
        <v>2798</v>
      </c>
      <c r="J47" s="6">
        <v>7178500</v>
      </c>
      <c r="K47" s="31">
        <v>2515</v>
      </c>
      <c r="L47" s="32">
        <v>3772500</v>
      </c>
      <c r="M47" s="29"/>
    </row>
    <row r="48" spans="1:13" ht="12.75">
      <c r="A48" s="4">
        <v>4</v>
      </c>
      <c r="B48" s="5" t="s">
        <v>11</v>
      </c>
      <c r="C48" s="6">
        <v>0</v>
      </c>
      <c r="D48" s="6">
        <v>0</v>
      </c>
      <c r="E48" s="6">
        <v>32939</v>
      </c>
      <c r="F48" s="6">
        <v>230573000</v>
      </c>
      <c r="G48" s="6">
        <v>535</v>
      </c>
      <c r="H48" s="6">
        <v>535000</v>
      </c>
      <c r="I48" s="6">
        <v>855</v>
      </c>
      <c r="J48" s="6">
        <v>2565000</v>
      </c>
      <c r="K48" s="31">
        <v>2178</v>
      </c>
      <c r="L48" s="32">
        <v>4425000</v>
      </c>
      <c r="M48" s="29"/>
    </row>
    <row r="49" spans="1:13" ht="12.75">
      <c r="A49" s="4">
        <v>5</v>
      </c>
      <c r="B49" s="5" t="s">
        <v>12</v>
      </c>
      <c r="C49" s="6">
        <v>0</v>
      </c>
      <c r="D49" s="6">
        <v>0</v>
      </c>
      <c r="E49" s="6">
        <v>72676</v>
      </c>
      <c r="F49" s="6">
        <v>472394000</v>
      </c>
      <c r="G49" s="6">
        <v>0</v>
      </c>
      <c r="H49" s="6">
        <v>0</v>
      </c>
      <c r="I49" s="6">
        <v>0</v>
      </c>
      <c r="J49" s="6">
        <v>0</v>
      </c>
      <c r="K49" s="31">
        <v>2045</v>
      </c>
      <c r="L49" s="32">
        <v>2883000</v>
      </c>
      <c r="M49" s="29"/>
    </row>
    <row r="50" spans="1:13" ht="12.75">
      <c r="A50" s="4">
        <v>6</v>
      </c>
      <c r="B50" s="5" t="s">
        <v>13</v>
      </c>
      <c r="C50" s="6">
        <v>0</v>
      </c>
      <c r="D50" s="6">
        <v>0</v>
      </c>
      <c r="E50" s="6">
        <v>161824</v>
      </c>
      <c r="F50" s="6">
        <v>970944000</v>
      </c>
      <c r="G50" s="6">
        <v>0</v>
      </c>
      <c r="H50" s="6">
        <v>0</v>
      </c>
      <c r="I50" s="6">
        <v>0</v>
      </c>
      <c r="J50" s="6">
        <v>0</v>
      </c>
      <c r="K50" s="31">
        <v>1770</v>
      </c>
      <c r="L50" s="32">
        <v>2655000</v>
      </c>
      <c r="M50" s="29"/>
    </row>
    <row r="51" spans="1:13" ht="12.75">
      <c r="A51" s="4">
        <v>7</v>
      </c>
      <c r="B51" s="5" t="s">
        <v>14</v>
      </c>
      <c r="C51" s="6">
        <v>0</v>
      </c>
      <c r="D51" s="6">
        <v>0</v>
      </c>
      <c r="E51" s="6">
        <v>93764</v>
      </c>
      <c r="F51" s="6">
        <v>609466000</v>
      </c>
      <c r="G51" s="6">
        <v>1850</v>
      </c>
      <c r="H51" s="6">
        <v>1850000</v>
      </c>
      <c r="I51" s="6">
        <v>0</v>
      </c>
      <c r="J51" s="6">
        <v>0</v>
      </c>
      <c r="K51" s="31">
        <v>714</v>
      </c>
      <c r="L51" s="32">
        <v>1067500</v>
      </c>
      <c r="M51" s="29"/>
    </row>
    <row r="52" spans="1:13" ht="12.75">
      <c r="A52" s="4">
        <v>8</v>
      </c>
      <c r="B52" s="5" t="s">
        <v>15</v>
      </c>
      <c r="C52" s="6">
        <v>0</v>
      </c>
      <c r="D52" s="6">
        <v>0</v>
      </c>
      <c r="E52" s="6">
        <v>125422</v>
      </c>
      <c r="F52" s="6">
        <v>877954000</v>
      </c>
      <c r="G52" s="6">
        <v>1034</v>
      </c>
      <c r="H52" s="6">
        <v>1034000</v>
      </c>
      <c r="I52" s="6">
        <v>0</v>
      </c>
      <c r="J52" s="6">
        <v>0</v>
      </c>
      <c r="K52" s="31">
        <v>2299</v>
      </c>
      <c r="L52" s="32">
        <v>3388000</v>
      </c>
      <c r="M52" s="29"/>
    </row>
    <row r="53" spans="1:13" ht="12.75">
      <c r="A53" s="4">
        <v>9</v>
      </c>
      <c r="B53" s="5" t="s">
        <v>16</v>
      </c>
      <c r="C53" s="6">
        <v>0</v>
      </c>
      <c r="D53" s="6">
        <v>0</v>
      </c>
      <c r="E53" s="6">
        <v>20658</v>
      </c>
      <c r="F53" s="6">
        <v>144606000</v>
      </c>
      <c r="G53" s="6">
        <v>726</v>
      </c>
      <c r="H53" s="6">
        <v>726000</v>
      </c>
      <c r="I53" s="6">
        <v>0</v>
      </c>
      <c r="J53" s="6">
        <v>0</v>
      </c>
      <c r="K53" s="31">
        <v>5342</v>
      </c>
      <c r="L53" s="32">
        <v>7873500</v>
      </c>
      <c r="M53" s="29"/>
    </row>
    <row r="54" spans="1:14" ht="12.75">
      <c r="A54" s="4">
        <v>10</v>
      </c>
      <c r="B54" s="5" t="s">
        <v>17</v>
      </c>
      <c r="C54" s="6">
        <v>0</v>
      </c>
      <c r="D54" s="6">
        <v>0</v>
      </c>
      <c r="E54" s="6">
        <v>18563</v>
      </c>
      <c r="F54" s="6">
        <v>129941000</v>
      </c>
      <c r="G54" s="6">
        <v>168</v>
      </c>
      <c r="H54" s="6">
        <v>168000</v>
      </c>
      <c r="I54" s="6">
        <v>287</v>
      </c>
      <c r="J54" s="6">
        <v>574000</v>
      </c>
      <c r="K54" s="31">
        <v>2895</v>
      </c>
      <c r="L54" s="32">
        <v>5880000</v>
      </c>
      <c r="M54" s="29"/>
      <c r="N54" t="s">
        <v>44</v>
      </c>
    </row>
    <row r="55" spans="1:13" ht="12.75">
      <c r="A55" s="4">
        <v>11</v>
      </c>
      <c r="B55" s="5" t="s">
        <v>18</v>
      </c>
      <c r="C55" s="6">
        <v>0</v>
      </c>
      <c r="D55" s="6">
        <v>0</v>
      </c>
      <c r="E55" s="6">
        <v>13175</v>
      </c>
      <c r="F55" s="6">
        <v>118575000</v>
      </c>
      <c r="G55" s="6">
        <v>430</v>
      </c>
      <c r="H55" s="6">
        <v>430000</v>
      </c>
      <c r="I55" s="6">
        <v>2333</v>
      </c>
      <c r="J55" s="6">
        <v>6027000</v>
      </c>
      <c r="K55" s="31">
        <v>211</v>
      </c>
      <c r="L55" s="32">
        <v>422000</v>
      </c>
      <c r="M55" s="29"/>
    </row>
    <row r="56" spans="1:13" ht="12.75">
      <c r="A56" s="13">
        <v>12</v>
      </c>
      <c r="B56" s="14" t="s">
        <v>19</v>
      </c>
      <c r="C56" s="15">
        <v>0</v>
      </c>
      <c r="D56" s="15">
        <v>0</v>
      </c>
      <c r="E56" s="15">
        <v>19147</v>
      </c>
      <c r="F56" s="15">
        <v>210617000</v>
      </c>
      <c r="G56" s="15">
        <v>224</v>
      </c>
      <c r="H56" s="15">
        <v>224000</v>
      </c>
      <c r="I56" s="15">
        <v>0</v>
      </c>
      <c r="J56" s="15">
        <v>0</v>
      </c>
      <c r="K56" s="31">
        <v>2347</v>
      </c>
      <c r="L56" s="32">
        <v>4862000</v>
      </c>
      <c r="M56" s="29"/>
    </row>
    <row r="57" spans="1:13" ht="12.75">
      <c r="A57" s="128" t="s">
        <v>1</v>
      </c>
      <c r="B57" s="129"/>
      <c r="C57" s="7">
        <f aca="true" t="shared" si="3" ref="C57:L57">SUM(C45:C56)</f>
        <v>0</v>
      </c>
      <c r="D57" s="7">
        <f t="shared" si="3"/>
        <v>0</v>
      </c>
      <c r="E57" s="7">
        <f t="shared" si="3"/>
        <v>665574</v>
      </c>
      <c r="F57" s="7">
        <f t="shared" si="3"/>
        <v>4644376000</v>
      </c>
      <c r="G57" s="7">
        <f t="shared" si="3"/>
        <v>6700</v>
      </c>
      <c r="H57" s="7">
        <f t="shared" si="3"/>
        <v>7276500</v>
      </c>
      <c r="I57" s="7">
        <f t="shared" si="3"/>
        <v>37583</v>
      </c>
      <c r="J57" s="7">
        <f t="shared" si="3"/>
        <v>94414500</v>
      </c>
      <c r="K57" s="7">
        <f t="shared" si="3"/>
        <v>45885</v>
      </c>
      <c r="L57" s="7">
        <f t="shared" si="3"/>
        <v>66011500</v>
      </c>
      <c r="M57" s="30"/>
    </row>
    <row r="58" spans="1:13" ht="12.75">
      <c r="A58" s="8"/>
      <c r="B58" s="8"/>
      <c r="C58" s="8"/>
      <c r="D58" s="8"/>
      <c r="E58" s="9"/>
      <c r="F58" s="9"/>
      <c r="G58" s="9"/>
      <c r="H58" s="9"/>
      <c r="I58" s="9"/>
      <c r="J58" s="9"/>
      <c r="K58" s="9"/>
      <c r="L58" s="9"/>
      <c r="M58" s="8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6" t="s">
        <v>39</v>
      </c>
      <c r="M59" s="2"/>
    </row>
    <row r="60" spans="1:13" ht="12.75">
      <c r="A60" s="132" t="s">
        <v>28</v>
      </c>
      <c r="B60" s="132" t="s">
        <v>4</v>
      </c>
      <c r="C60" s="128" t="s">
        <v>45</v>
      </c>
      <c r="D60" s="129"/>
      <c r="E60" s="128" t="s">
        <v>46</v>
      </c>
      <c r="F60" s="129"/>
      <c r="G60" s="128" t="s">
        <v>24</v>
      </c>
      <c r="H60" s="129"/>
      <c r="I60" s="128" t="s">
        <v>32</v>
      </c>
      <c r="J60" s="129"/>
      <c r="K60" s="128" t="s">
        <v>47</v>
      </c>
      <c r="L60" s="129"/>
      <c r="M60" s="2"/>
    </row>
    <row r="61" spans="1:13" ht="12.75">
      <c r="A61" s="133"/>
      <c r="B61" s="133"/>
      <c r="C61" s="3" t="s">
        <v>2</v>
      </c>
      <c r="D61" s="3" t="s">
        <v>3</v>
      </c>
      <c r="E61" s="3" t="s">
        <v>2</v>
      </c>
      <c r="F61" s="3" t="s">
        <v>3</v>
      </c>
      <c r="G61" s="3" t="s">
        <v>2</v>
      </c>
      <c r="H61" s="3" t="s">
        <v>3</v>
      </c>
      <c r="I61" s="3" t="s">
        <v>2</v>
      </c>
      <c r="J61" s="3" t="s">
        <v>3</v>
      </c>
      <c r="K61" s="17" t="s">
        <v>2</v>
      </c>
      <c r="L61" s="17" t="s">
        <v>3</v>
      </c>
      <c r="M61" s="2"/>
    </row>
    <row r="62" spans="1:13" ht="12.75">
      <c r="A62" s="4">
        <v>1</v>
      </c>
      <c r="B62" s="5" t="s">
        <v>8</v>
      </c>
      <c r="C62" s="6">
        <v>0</v>
      </c>
      <c r="D62" s="6">
        <v>0</v>
      </c>
      <c r="E62" s="6">
        <v>12475</v>
      </c>
      <c r="F62" s="6">
        <v>24950000</v>
      </c>
      <c r="G62" s="6">
        <v>0</v>
      </c>
      <c r="H62" s="6">
        <v>0</v>
      </c>
      <c r="I62" s="6">
        <v>20650</v>
      </c>
      <c r="J62" s="6">
        <v>30975000</v>
      </c>
      <c r="K62" s="20">
        <f aca="true" t="shared" si="4" ref="K62:L73">SUM(C45,E45,G45,I45,K45,C62,E62,G62,I62)</f>
        <v>110832</v>
      </c>
      <c r="L62" s="21">
        <f t="shared" si="4"/>
        <v>508410000</v>
      </c>
      <c r="M62" s="2"/>
    </row>
    <row r="63" spans="1:12" ht="12.75">
      <c r="A63" s="4">
        <v>2</v>
      </c>
      <c r="B63" s="5" t="s">
        <v>9</v>
      </c>
      <c r="C63" s="6">
        <v>575</v>
      </c>
      <c r="D63" s="6">
        <v>1438000</v>
      </c>
      <c r="E63" s="6">
        <v>725</v>
      </c>
      <c r="F63" s="6">
        <v>1450000</v>
      </c>
      <c r="G63" s="6">
        <v>0</v>
      </c>
      <c r="H63" s="6">
        <v>0</v>
      </c>
      <c r="I63" s="6">
        <v>12425</v>
      </c>
      <c r="J63" s="6">
        <v>18637500</v>
      </c>
      <c r="K63" s="20">
        <f t="shared" si="4"/>
        <v>60748</v>
      </c>
      <c r="L63" s="21">
        <f t="shared" si="4"/>
        <v>247265000</v>
      </c>
    </row>
    <row r="64" spans="1:12" ht="12.75">
      <c r="A64" s="4">
        <v>3</v>
      </c>
      <c r="B64" s="5" t="s">
        <v>10</v>
      </c>
      <c r="C64" s="6">
        <v>1265</v>
      </c>
      <c r="D64" s="6">
        <v>2530000</v>
      </c>
      <c r="E64" s="6">
        <v>1350</v>
      </c>
      <c r="F64" s="6">
        <v>5400000</v>
      </c>
      <c r="G64" s="6">
        <v>15750</v>
      </c>
      <c r="H64" s="6">
        <v>47250000</v>
      </c>
      <c r="I64" s="6">
        <v>570</v>
      </c>
      <c r="J64" s="6">
        <v>2280000</v>
      </c>
      <c r="K64" s="20">
        <f t="shared" si="4"/>
        <v>63536</v>
      </c>
      <c r="L64" s="21">
        <f t="shared" si="4"/>
        <v>378655000</v>
      </c>
    </row>
    <row r="65" spans="1:12" ht="12.75">
      <c r="A65" s="4">
        <v>4</v>
      </c>
      <c r="B65" s="5" t="s">
        <v>11</v>
      </c>
      <c r="C65" s="6">
        <v>485</v>
      </c>
      <c r="D65" s="6">
        <v>1212500</v>
      </c>
      <c r="E65" s="6">
        <v>615</v>
      </c>
      <c r="F65" s="6">
        <v>2460000</v>
      </c>
      <c r="G65" s="6">
        <v>465</v>
      </c>
      <c r="H65" s="6">
        <v>930000</v>
      </c>
      <c r="I65" s="6">
        <v>0</v>
      </c>
      <c r="J65" s="6">
        <v>0</v>
      </c>
      <c r="K65" s="20">
        <f t="shared" si="4"/>
        <v>38072</v>
      </c>
      <c r="L65" s="21">
        <f t="shared" si="4"/>
        <v>242700500</v>
      </c>
    </row>
    <row r="66" spans="1:12" ht="12.75">
      <c r="A66" s="4">
        <v>5</v>
      </c>
      <c r="B66" s="5" t="s">
        <v>12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1352</v>
      </c>
      <c r="J66" s="6">
        <v>1352000</v>
      </c>
      <c r="K66" s="20">
        <f t="shared" si="4"/>
        <v>76073</v>
      </c>
      <c r="L66" s="21">
        <f t="shared" si="4"/>
        <v>476629000</v>
      </c>
    </row>
    <row r="67" spans="1:12" ht="12.75">
      <c r="A67" s="4">
        <v>6</v>
      </c>
      <c r="B67" s="5" t="s">
        <v>13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884</v>
      </c>
      <c r="J67" s="6">
        <v>2171000</v>
      </c>
      <c r="K67" s="20">
        <f t="shared" si="4"/>
        <v>164478</v>
      </c>
      <c r="L67" s="21">
        <f t="shared" si="4"/>
        <v>975770000</v>
      </c>
    </row>
    <row r="68" spans="1:12" ht="12.75">
      <c r="A68" s="4">
        <v>7</v>
      </c>
      <c r="B68" s="5" t="s">
        <v>14</v>
      </c>
      <c r="C68" s="6">
        <v>0</v>
      </c>
      <c r="D68" s="6">
        <v>0</v>
      </c>
      <c r="E68" s="6">
        <v>260</v>
      </c>
      <c r="F68" s="6">
        <v>520000</v>
      </c>
      <c r="G68" s="6">
        <v>0</v>
      </c>
      <c r="H68" s="6">
        <v>0</v>
      </c>
      <c r="I68" s="6">
        <v>0</v>
      </c>
      <c r="J68" s="6">
        <v>0</v>
      </c>
      <c r="K68" s="20">
        <f t="shared" si="4"/>
        <v>96588</v>
      </c>
      <c r="L68" s="21">
        <f t="shared" si="4"/>
        <v>612903500</v>
      </c>
    </row>
    <row r="69" spans="1:12" ht="12.75">
      <c r="A69" s="4">
        <v>8</v>
      </c>
      <c r="B69" s="5" t="s">
        <v>15</v>
      </c>
      <c r="C69" s="6">
        <v>0</v>
      </c>
      <c r="D69" s="6">
        <v>0</v>
      </c>
      <c r="E69" s="6">
        <v>1533</v>
      </c>
      <c r="F69" s="6">
        <v>3066000</v>
      </c>
      <c r="G69" s="6">
        <v>0</v>
      </c>
      <c r="H69" s="6">
        <v>0</v>
      </c>
      <c r="I69" s="6">
        <v>0</v>
      </c>
      <c r="J69" s="6">
        <v>0</v>
      </c>
      <c r="K69" s="20">
        <f t="shared" si="4"/>
        <v>130288</v>
      </c>
      <c r="L69" s="21">
        <f t="shared" si="4"/>
        <v>885442000</v>
      </c>
    </row>
    <row r="70" spans="1:12" ht="12.75">
      <c r="A70" s="4">
        <v>9</v>
      </c>
      <c r="B70" s="5" t="s">
        <v>16</v>
      </c>
      <c r="C70" s="6">
        <v>157</v>
      </c>
      <c r="D70" s="6">
        <v>314000</v>
      </c>
      <c r="E70" s="6">
        <v>3854</v>
      </c>
      <c r="F70" s="6">
        <v>7708000</v>
      </c>
      <c r="G70" s="6">
        <v>0</v>
      </c>
      <c r="H70" s="6">
        <v>0</v>
      </c>
      <c r="I70" s="6">
        <v>999</v>
      </c>
      <c r="J70" s="6">
        <v>1498500</v>
      </c>
      <c r="K70" s="20">
        <f t="shared" si="4"/>
        <v>31736</v>
      </c>
      <c r="L70" s="21">
        <f t="shared" si="4"/>
        <v>162726000</v>
      </c>
    </row>
    <row r="71" spans="1:12" ht="12.75">
      <c r="A71" s="4">
        <v>10</v>
      </c>
      <c r="B71" s="5" t="s">
        <v>17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310</v>
      </c>
      <c r="J71" s="6">
        <v>775000</v>
      </c>
      <c r="K71" s="20">
        <f t="shared" si="4"/>
        <v>22223</v>
      </c>
      <c r="L71" s="21">
        <f t="shared" si="4"/>
        <v>137338000</v>
      </c>
    </row>
    <row r="72" spans="1:12" ht="12.75">
      <c r="A72" s="4">
        <v>11</v>
      </c>
      <c r="B72" s="5" t="s">
        <v>18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150</v>
      </c>
      <c r="J72" s="6">
        <v>750000</v>
      </c>
      <c r="K72" s="20">
        <f t="shared" si="4"/>
        <v>16299</v>
      </c>
      <c r="L72" s="21">
        <f t="shared" si="4"/>
        <v>126204000</v>
      </c>
    </row>
    <row r="73" spans="1:12" ht="12.75">
      <c r="A73" s="4">
        <v>12</v>
      </c>
      <c r="B73" s="5" t="s">
        <v>19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140</v>
      </c>
      <c r="J73" s="6">
        <v>560000</v>
      </c>
      <c r="K73" s="20">
        <f t="shared" si="4"/>
        <v>21858</v>
      </c>
      <c r="L73" s="21">
        <f t="shared" si="4"/>
        <v>216263000</v>
      </c>
    </row>
    <row r="74" spans="1:12" ht="12.75">
      <c r="A74" s="128" t="s">
        <v>1</v>
      </c>
      <c r="B74" s="129"/>
      <c r="C74" s="7">
        <f aca="true" t="shared" si="5" ref="C74:L74">SUM(C62:C73)</f>
        <v>2482</v>
      </c>
      <c r="D74" s="7">
        <f t="shared" si="5"/>
        <v>5494500</v>
      </c>
      <c r="E74" s="7">
        <f t="shared" si="5"/>
        <v>20812</v>
      </c>
      <c r="F74" s="7">
        <f t="shared" si="5"/>
        <v>45554000</v>
      </c>
      <c r="G74" s="7">
        <f t="shared" si="5"/>
        <v>16215</v>
      </c>
      <c r="H74" s="7">
        <f t="shared" si="5"/>
        <v>48180000</v>
      </c>
      <c r="I74" s="7">
        <f t="shared" si="5"/>
        <v>37480</v>
      </c>
      <c r="J74" s="7">
        <f t="shared" si="5"/>
        <v>58999000</v>
      </c>
      <c r="K74" s="7">
        <f t="shared" si="5"/>
        <v>832731</v>
      </c>
      <c r="L74" s="7">
        <f t="shared" si="5"/>
        <v>4970306000</v>
      </c>
    </row>
    <row r="76" spans="3:12" ht="12.75"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84" ht="12.75">
      <c r="I84" t="s">
        <v>48</v>
      </c>
    </row>
  </sheetData>
  <sheetProtection/>
  <mergeCells count="36">
    <mergeCell ref="A74:B74"/>
    <mergeCell ref="A4:A5"/>
    <mergeCell ref="A22:A23"/>
    <mergeCell ref="A43:A44"/>
    <mergeCell ref="A60:A61"/>
    <mergeCell ref="B4:B5"/>
    <mergeCell ref="B22:B23"/>
    <mergeCell ref="B43:B44"/>
    <mergeCell ref="B60:B61"/>
    <mergeCell ref="A57:B57"/>
    <mergeCell ref="C60:D60"/>
    <mergeCell ref="E60:F60"/>
    <mergeCell ref="G60:H60"/>
    <mergeCell ref="I60:J60"/>
    <mergeCell ref="K60:L60"/>
    <mergeCell ref="A36:B36"/>
    <mergeCell ref="A40:L40"/>
    <mergeCell ref="A41:L41"/>
    <mergeCell ref="C43:D43"/>
    <mergeCell ref="E43:F43"/>
    <mergeCell ref="G43:H43"/>
    <mergeCell ref="I43:J43"/>
    <mergeCell ref="K43:L43"/>
    <mergeCell ref="A18:B18"/>
    <mergeCell ref="C22:D22"/>
    <mergeCell ref="E22:F22"/>
    <mergeCell ref="G22:H22"/>
    <mergeCell ref="I22:J22"/>
    <mergeCell ref="K22:L22"/>
    <mergeCell ref="A1:L1"/>
    <mergeCell ref="A2:L2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4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3" width="8.7109375" style="0" customWidth="1"/>
    <col min="4" max="4" width="13.7109375" style="0" customWidth="1"/>
    <col min="5" max="5" width="8.7109375" style="0" customWidth="1"/>
    <col min="6" max="6" width="13.7109375" style="0" customWidth="1"/>
    <col min="7" max="7" width="7.7109375" style="0" customWidth="1"/>
    <col min="8" max="8" width="12.7109375" style="0" customWidth="1"/>
    <col min="9" max="9" width="7.7109375" style="0" customWidth="1"/>
    <col min="10" max="10" width="12.7109375" style="0" customWidth="1"/>
    <col min="11" max="11" width="8.7109375" style="0" customWidth="1"/>
    <col min="12" max="12" width="13.7109375" style="0" customWidth="1"/>
    <col min="14" max="14" width="10.7109375" style="0" customWidth="1"/>
    <col min="15" max="15" width="14.7109375" style="0" customWidth="1"/>
    <col min="27" max="27" width="9.140625" style="0" customWidth="1"/>
  </cols>
  <sheetData>
    <row r="1" spans="1:12" ht="12.75">
      <c r="A1" s="125" t="s">
        <v>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2.75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6" t="s">
        <v>36</v>
      </c>
    </row>
    <row r="4" spans="1:12" ht="12.75">
      <c r="A4" s="132" t="s">
        <v>28</v>
      </c>
      <c r="B4" s="132" t="s">
        <v>4</v>
      </c>
      <c r="C4" s="128" t="s">
        <v>29</v>
      </c>
      <c r="D4" s="129"/>
      <c r="E4" s="128" t="s">
        <v>30</v>
      </c>
      <c r="F4" s="129"/>
      <c r="G4" s="128" t="s">
        <v>22</v>
      </c>
      <c r="H4" s="129"/>
      <c r="I4" s="128" t="s">
        <v>23</v>
      </c>
      <c r="J4" s="131"/>
      <c r="K4" s="128" t="s">
        <v>50</v>
      </c>
      <c r="L4" s="129"/>
    </row>
    <row r="5" spans="1:12" ht="12.75">
      <c r="A5" s="133"/>
      <c r="B5" s="133"/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17" t="s">
        <v>2</v>
      </c>
      <c r="L5" s="17" t="s">
        <v>3</v>
      </c>
    </row>
    <row r="6" spans="1:12" ht="12.75" customHeight="1">
      <c r="A6" s="4">
        <v>1</v>
      </c>
      <c r="B6" s="5" t="s">
        <v>8</v>
      </c>
      <c r="C6" s="6">
        <v>0</v>
      </c>
      <c r="D6" s="6">
        <v>0</v>
      </c>
      <c r="E6" s="6">
        <v>3281</v>
      </c>
      <c r="F6" s="6">
        <v>32129000</v>
      </c>
      <c r="G6" s="6">
        <v>4358</v>
      </c>
      <c r="H6" s="6">
        <v>10895000</v>
      </c>
      <c r="I6" s="6">
        <v>2677</v>
      </c>
      <c r="J6" s="6">
        <v>5354000</v>
      </c>
      <c r="K6" s="18">
        <v>100</v>
      </c>
      <c r="L6" s="19">
        <v>3000000</v>
      </c>
    </row>
    <row r="7" spans="1:12" ht="12.75" customHeight="1">
      <c r="A7" s="4">
        <v>2</v>
      </c>
      <c r="B7" s="5" t="s">
        <v>9</v>
      </c>
      <c r="C7" s="6">
        <v>0</v>
      </c>
      <c r="D7" s="6">
        <v>0</v>
      </c>
      <c r="E7" s="6">
        <v>4183</v>
      </c>
      <c r="F7" s="6">
        <v>37647000</v>
      </c>
      <c r="G7" s="6">
        <v>4813</v>
      </c>
      <c r="H7" s="6">
        <v>12032500</v>
      </c>
      <c r="I7" s="6">
        <v>0</v>
      </c>
      <c r="J7" s="6">
        <v>0</v>
      </c>
      <c r="K7" s="18">
        <v>0</v>
      </c>
      <c r="L7" s="19">
        <v>0</v>
      </c>
    </row>
    <row r="8" spans="1:12" ht="12.75" customHeight="1">
      <c r="A8" s="4">
        <v>3</v>
      </c>
      <c r="B8" s="5" t="s">
        <v>10</v>
      </c>
      <c r="C8" s="6">
        <v>0</v>
      </c>
      <c r="D8" s="6">
        <v>0</v>
      </c>
      <c r="E8" s="6">
        <v>3690</v>
      </c>
      <c r="F8" s="6">
        <v>50694200</v>
      </c>
      <c r="G8" s="6">
        <v>0</v>
      </c>
      <c r="H8" s="6">
        <v>0</v>
      </c>
      <c r="I8" s="6">
        <v>1422</v>
      </c>
      <c r="J8" s="6">
        <v>4399000</v>
      </c>
      <c r="K8" s="18">
        <v>0</v>
      </c>
      <c r="L8" s="19">
        <v>0</v>
      </c>
    </row>
    <row r="9" spans="1:12" ht="12.75" customHeight="1">
      <c r="A9" s="4">
        <v>4</v>
      </c>
      <c r="B9" s="5" t="s">
        <v>11</v>
      </c>
      <c r="C9" s="6">
        <v>0</v>
      </c>
      <c r="D9" s="6">
        <v>0</v>
      </c>
      <c r="E9" s="6">
        <v>1987</v>
      </c>
      <c r="F9" s="6">
        <v>14967000</v>
      </c>
      <c r="G9" s="6">
        <v>0</v>
      </c>
      <c r="H9" s="6">
        <v>0</v>
      </c>
      <c r="I9" s="6">
        <v>1210</v>
      </c>
      <c r="J9" s="6">
        <v>1815000</v>
      </c>
      <c r="K9" s="18">
        <v>0</v>
      </c>
      <c r="L9" s="19">
        <v>0</v>
      </c>
    </row>
    <row r="10" spans="1:12" ht="12.75" customHeight="1">
      <c r="A10" s="4">
        <v>5</v>
      </c>
      <c r="B10" s="5" t="s">
        <v>12</v>
      </c>
      <c r="C10" s="6">
        <v>0</v>
      </c>
      <c r="D10" s="6">
        <v>0</v>
      </c>
      <c r="E10" s="6">
        <v>800</v>
      </c>
      <c r="F10" s="6">
        <v>1201000</v>
      </c>
      <c r="G10" s="6">
        <v>0</v>
      </c>
      <c r="H10" s="6">
        <v>0</v>
      </c>
      <c r="I10" s="6">
        <v>0</v>
      </c>
      <c r="J10" s="6">
        <v>0</v>
      </c>
      <c r="K10" s="18">
        <v>0</v>
      </c>
      <c r="L10" s="19">
        <v>0</v>
      </c>
    </row>
    <row r="11" spans="1:12" ht="12.75" customHeight="1">
      <c r="A11" s="4">
        <v>6</v>
      </c>
      <c r="B11" s="5" t="s">
        <v>13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18">
        <f aca="true" t="shared" si="0" ref="K11:L14">SUM(C11,E11,G11,I11)</f>
        <v>0</v>
      </c>
      <c r="L11" s="19">
        <f t="shared" si="0"/>
        <v>0</v>
      </c>
    </row>
    <row r="12" spans="1:12" ht="12.75" customHeight="1">
      <c r="A12" s="4">
        <v>7</v>
      </c>
      <c r="B12" s="5" t="s">
        <v>14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18">
        <f t="shared" si="0"/>
        <v>0</v>
      </c>
      <c r="L12" s="19">
        <f t="shared" si="0"/>
        <v>0</v>
      </c>
    </row>
    <row r="13" spans="1:12" ht="12.75" customHeight="1">
      <c r="A13" s="4">
        <v>8</v>
      </c>
      <c r="B13" s="5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18">
        <f t="shared" si="0"/>
        <v>0</v>
      </c>
      <c r="L13" s="19">
        <f t="shared" si="0"/>
        <v>0</v>
      </c>
    </row>
    <row r="14" spans="1:12" ht="12.75" customHeight="1">
      <c r="A14" s="4">
        <v>9</v>
      </c>
      <c r="B14" s="5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18">
        <f t="shared" si="0"/>
        <v>0</v>
      </c>
      <c r="L14" s="19">
        <f t="shared" si="0"/>
        <v>0</v>
      </c>
    </row>
    <row r="15" spans="1:12" ht="12.75" customHeight="1">
      <c r="A15" s="4">
        <v>10</v>
      </c>
      <c r="B15" s="5" t="s">
        <v>17</v>
      </c>
      <c r="C15" s="6">
        <v>0</v>
      </c>
      <c r="D15" s="6">
        <v>0</v>
      </c>
      <c r="E15" s="6">
        <v>0</v>
      </c>
      <c r="F15" s="6">
        <v>0</v>
      </c>
      <c r="G15" s="6">
        <v>1302</v>
      </c>
      <c r="H15" s="6">
        <v>4725000</v>
      </c>
      <c r="I15" s="6">
        <v>52</v>
      </c>
      <c r="J15" s="6">
        <v>260000</v>
      </c>
      <c r="K15" s="18">
        <v>0</v>
      </c>
      <c r="L15" s="19">
        <v>0</v>
      </c>
    </row>
    <row r="16" spans="1:12" ht="12.75" customHeight="1">
      <c r="A16" s="4">
        <v>11</v>
      </c>
      <c r="B16" s="5" t="s">
        <v>18</v>
      </c>
      <c r="C16" s="6">
        <v>0</v>
      </c>
      <c r="D16" s="6">
        <v>0</v>
      </c>
      <c r="E16" s="6">
        <v>0</v>
      </c>
      <c r="F16" s="6">
        <v>0</v>
      </c>
      <c r="G16" s="6">
        <v>189</v>
      </c>
      <c r="H16" s="6">
        <v>1310000</v>
      </c>
      <c r="I16" s="6">
        <v>0</v>
      </c>
      <c r="J16" s="6">
        <v>0</v>
      </c>
      <c r="K16" s="18">
        <v>0</v>
      </c>
      <c r="L16" s="19">
        <v>0</v>
      </c>
    </row>
    <row r="17" spans="1:12" ht="12.75" customHeight="1">
      <c r="A17" s="4">
        <v>12</v>
      </c>
      <c r="B17" s="5" t="s">
        <v>19</v>
      </c>
      <c r="C17" s="6">
        <v>0</v>
      </c>
      <c r="D17" s="6">
        <v>0</v>
      </c>
      <c r="E17" s="6">
        <v>397</v>
      </c>
      <c r="F17" s="6">
        <v>3591000</v>
      </c>
      <c r="G17" s="6">
        <v>52</v>
      </c>
      <c r="H17" s="6">
        <v>104000</v>
      </c>
      <c r="I17" s="6">
        <v>93</v>
      </c>
      <c r="J17" s="6">
        <v>136000</v>
      </c>
      <c r="K17" s="18">
        <v>0</v>
      </c>
      <c r="L17" s="19">
        <v>0</v>
      </c>
    </row>
    <row r="18" spans="1:12" ht="12.75">
      <c r="A18" s="128" t="s">
        <v>1</v>
      </c>
      <c r="B18" s="129"/>
      <c r="C18" s="7">
        <f aca="true" t="shared" si="1" ref="C18:L18">SUM(C6:C17)</f>
        <v>0</v>
      </c>
      <c r="D18" s="7">
        <f t="shared" si="1"/>
        <v>0</v>
      </c>
      <c r="E18" s="7">
        <f t="shared" si="1"/>
        <v>14338</v>
      </c>
      <c r="F18" s="7">
        <f t="shared" si="1"/>
        <v>140229200</v>
      </c>
      <c r="G18" s="7">
        <f t="shared" si="1"/>
        <v>10714</v>
      </c>
      <c r="H18" s="7">
        <f t="shared" si="1"/>
        <v>29066500</v>
      </c>
      <c r="I18" s="7">
        <f t="shared" si="1"/>
        <v>5454</v>
      </c>
      <c r="J18" s="7">
        <f t="shared" si="1"/>
        <v>11964000</v>
      </c>
      <c r="K18" s="7">
        <f t="shared" si="1"/>
        <v>100</v>
      </c>
      <c r="L18" s="7">
        <f t="shared" si="1"/>
        <v>3000000</v>
      </c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6" t="s">
        <v>39</v>
      </c>
    </row>
    <row r="22" spans="1:12" ht="12.75">
      <c r="A22" s="132" t="s">
        <v>28</v>
      </c>
      <c r="B22" s="132" t="s">
        <v>4</v>
      </c>
      <c r="C22" s="128" t="s">
        <v>24</v>
      </c>
      <c r="D22" s="129"/>
      <c r="E22" s="128" t="s">
        <v>21</v>
      </c>
      <c r="F22" s="129"/>
      <c r="G22" s="128"/>
      <c r="H22" s="129"/>
      <c r="I22" s="128" t="s">
        <v>51</v>
      </c>
      <c r="J22" s="131"/>
      <c r="K22" s="128" t="s">
        <v>47</v>
      </c>
      <c r="L22" s="129"/>
    </row>
    <row r="23" spans="1:12" ht="12.75">
      <c r="A23" s="133"/>
      <c r="B23" s="133"/>
      <c r="C23" s="3" t="s">
        <v>2</v>
      </c>
      <c r="D23" s="3" t="s">
        <v>3</v>
      </c>
      <c r="E23" s="3" t="s">
        <v>2</v>
      </c>
      <c r="F23" s="3" t="s">
        <v>3</v>
      </c>
      <c r="G23" s="3" t="s">
        <v>2</v>
      </c>
      <c r="H23" s="3" t="s">
        <v>3</v>
      </c>
      <c r="I23" s="3" t="s">
        <v>2</v>
      </c>
      <c r="J23" s="3" t="s">
        <v>3</v>
      </c>
      <c r="K23" s="17" t="s">
        <v>2</v>
      </c>
      <c r="L23" s="17" t="s">
        <v>3</v>
      </c>
    </row>
    <row r="24" spans="1:12" ht="12.75" customHeight="1">
      <c r="A24" s="4">
        <v>1</v>
      </c>
      <c r="B24" s="5" t="s">
        <v>8</v>
      </c>
      <c r="C24" s="6">
        <v>200</v>
      </c>
      <c r="D24" s="6">
        <v>401500</v>
      </c>
      <c r="E24" s="6">
        <v>0</v>
      </c>
      <c r="F24" s="6">
        <v>0</v>
      </c>
      <c r="G24" s="6">
        <v>0</v>
      </c>
      <c r="H24" s="6">
        <v>0</v>
      </c>
      <c r="I24" s="6">
        <v>784</v>
      </c>
      <c r="J24" s="6">
        <v>3324500</v>
      </c>
      <c r="K24" s="20">
        <f>SUM(C6,E6,G6,I6,K6,C24,E24,G24,I24)</f>
        <v>11400</v>
      </c>
      <c r="L24" s="21">
        <f>SUM(D6,F6,H6,J6,L6,D24,F24,H24,J24)</f>
        <v>55104000</v>
      </c>
    </row>
    <row r="25" spans="1:12" ht="12.75" customHeight="1">
      <c r="A25" s="4">
        <v>2</v>
      </c>
      <c r="B25" s="5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404</v>
      </c>
      <c r="J25" s="6">
        <v>808000</v>
      </c>
      <c r="K25" s="20">
        <f>SUM(C7,E7,G7,I7,K7,C25,E25,G25,I25)</f>
        <v>9400</v>
      </c>
      <c r="L25" s="21">
        <f aca="true" t="shared" si="2" ref="L25:L35">SUM(D7,F7,H7,J7,L7,D25,F25,H25,J25)</f>
        <v>50487500</v>
      </c>
    </row>
    <row r="26" spans="1:12" ht="12.75" customHeight="1">
      <c r="A26" s="4">
        <v>3</v>
      </c>
      <c r="B26" s="5" t="s">
        <v>10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20">
        <f>SUM(C8,E8,G8,I8,K8,C26,E26,G26,I26)</f>
        <v>5112</v>
      </c>
      <c r="L26" s="21">
        <f t="shared" si="2"/>
        <v>55093200</v>
      </c>
    </row>
    <row r="27" spans="1:12" ht="12.75" customHeight="1">
      <c r="A27" s="4">
        <v>4</v>
      </c>
      <c r="B27" s="5" t="s">
        <v>11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75</v>
      </c>
      <c r="J27" s="6">
        <v>75000</v>
      </c>
      <c r="K27" s="20">
        <f>SUM(C9,E9,G9,I9,K9,C27,E27,G27,I27)</f>
        <v>3272</v>
      </c>
      <c r="L27" s="21">
        <f t="shared" si="2"/>
        <v>16857000</v>
      </c>
    </row>
    <row r="28" spans="1:12" ht="12.75" customHeight="1">
      <c r="A28" s="4">
        <v>5</v>
      </c>
      <c r="B28" s="5" t="s">
        <v>12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20">
        <f>SUM(C10,E10,G10,I10,K10,C28,E28,G28,I28)</f>
        <v>800</v>
      </c>
      <c r="L28" s="21">
        <f t="shared" si="2"/>
        <v>1201000</v>
      </c>
    </row>
    <row r="29" spans="1:12" ht="12.75" customHeight="1">
      <c r="A29" s="4">
        <v>6</v>
      </c>
      <c r="B29" s="5" t="s">
        <v>13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20">
        <f aca="true" t="shared" si="3" ref="K29:K35">SUM(C11,E11,G11,I11,K11,C29,E29,G29,I29)</f>
        <v>0</v>
      </c>
      <c r="L29" s="21">
        <f t="shared" si="2"/>
        <v>0</v>
      </c>
    </row>
    <row r="30" spans="1:12" ht="12.75" customHeight="1">
      <c r="A30" s="4">
        <v>7</v>
      </c>
      <c r="B30" s="5" t="s">
        <v>14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20">
        <f t="shared" si="3"/>
        <v>0</v>
      </c>
      <c r="L30" s="21">
        <f t="shared" si="2"/>
        <v>0</v>
      </c>
    </row>
    <row r="31" spans="1:12" ht="12.75" customHeight="1">
      <c r="A31" s="4">
        <v>8</v>
      </c>
      <c r="B31" s="5" t="s">
        <v>15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20">
        <f t="shared" si="3"/>
        <v>0</v>
      </c>
      <c r="L31" s="21">
        <f t="shared" si="2"/>
        <v>0</v>
      </c>
    </row>
    <row r="32" spans="1:12" ht="12.75" customHeight="1">
      <c r="A32" s="4">
        <v>9</v>
      </c>
      <c r="B32" s="5" t="s">
        <v>16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20">
        <f t="shared" si="3"/>
        <v>0</v>
      </c>
      <c r="L32" s="21">
        <f t="shared" si="2"/>
        <v>0</v>
      </c>
    </row>
    <row r="33" spans="1:12" ht="12.75" customHeight="1">
      <c r="A33" s="4">
        <v>10</v>
      </c>
      <c r="B33" s="5" t="s">
        <v>17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20">
        <f t="shared" si="3"/>
        <v>1354</v>
      </c>
      <c r="L33" s="21">
        <f t="shared" si="2"/>
        <v>4985000</v>
      </c>
    </row>
    <row r="34" spans="1:12" ht="12.75" customHeight="1">
      <c r="A34" s="4">
        <v>11</v>
      </c>
      <c r="B34" s="5" t="s">
        <v>18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255</v>
      </c>
      <c r="J34" s="6">
        <v>1090000</v>
      </c>
      <c r="K34" s="20">
        <f t="shared" si="3"/>
        <v>444</v>
      </c>
      <c r="L34" s="21">
        <f t="shared" si="2"/>
        <v>2400000</v>
      </c>
    </row>
    <row r="35" spans="1:12" ht="12.75" customHeight="1">
      <c r="A35" s="4">
        <v>12</v>
      </c>
      <c r="B35" s="5" t="s">
        <v>19</v>
      </c>
      <c r="C35" s="6">
        <v>0</v>
      </c>
      <c r="D35" s="6">
        <v>0</v>
      </c>
      <c r="E35" s="6">
        <v>39</v>
      </c>
      <c r="F35" s="6">
        <v>74000</v>
      </c>
      <c r="G35" s="6">
        <v>0</v>
      </c>
      <c r="H35" s="6">
        <v>0</v>
      </c>
      <c r="I35" s="6">
        <v>0</v>
      </c>
      <c r="J35" s="6">
        <v>0</v>
      </c>
      <c r="K35" s="20">
        <f t="shared" si="3"/>
        <v>581</v>
      </c>
      <c r="L35" s="21">
        <f t="shared" si="2"/>
        <v>3905000</v>
      </c>
    </row>
    <row r="36" spans="1:12" ht="12.75">
      <c r="A36" s="128" t="s">
        <v>1</v>
      </c>
      <c r="B36" s="129"/>
      <c r="C36" s="7">
        <f aca="true" t="shared" si="4" ref="C36:L36">SUM(C24:C35)</f>
        <v>200</v>
      </c>
      <c r="D36" s="7">
        <f t="shared" si="4"/>
        <v>401500</v>
      </c>
      <c r="E36" s="7">
        <f t="shared" si="4"/>
        <v>39</v>
      </c>
      <c r="F36" s="7">
        <f t="shared" si="4"/>
        <v>74000</v>
      </c>
      <c r="G36" s="7">
        <f t="shared" si="4"/>
        <v>0</v>
      </c>
      <c r="H36" s="7">
        <f t="shared" si="4"/>
        <v>0</v>
      </c>
      <c r="I36" s="7">
        <f t="shared" si="4"/>
        <v>1518</v>
      </c>
      <c r="J36" s="7">
        <f t="shared" si="4"/>
        <v>5297500</v>
      </c>
      <c r="K36" s="7">
        <f t="shared" si="4"/>
        <v>32363</v>
      </c>
      <c r="L36" s="7">
        <f t="shared" si="4"/>
        <v>190032700</v>
      </c>
    </row>
    <row r="39" spans="14:15" ht="12.75">
      <c r="N39">
        <v>32363</v>
      </c>
      <c r="O39">
        <v>190032700</v>
      </c>
    </row>
    <row r="40" spans="1:15" ht="12.75">
      <c r="A40" s="125" t="s">
        <v>52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N40">
        <v>165714</v>
      </c>
      <c r="O40">
        <v>513191500</v>
      </c>
    </row>
    <row r="41" spans="1:15" ht="12.75">
      <c r="A41" s="125" t="s">
        <v>49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N41">
        <v>141591</v>
      </c>
      <c r="O41">
        <v>863334500</v>
      </c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6" t="s">
        <v>36</v>
      </c>
      <c r="N42" s="22">
        <f>SUM(N39:N41)</f>
        <v>339668</v>
      </c>
      <c r="O42" s="22">
        <f>SUM(O39:O41)</f>
        <v>1566558700</v>
      </c>
    </row>
    <row r="43" spans="1:12" ht="12.75">
      <c r="A43" s="132" t="s">
        <v>28</v>
      </c>
      <c r="B43" s="132" t="s">
        <v>4</v>
      </c>
      <c r="C43" s="128" t="s">
        <v>24</v>
      </c>
      <c r="D43" s="129"/>
      <c r="E43" s="128" t="s">
        <v>53</v>
      </c>
      <c r="F43" s="129"/>
      <c r="G43" s="128" t="s">
        <v>21</v>
      </c>
      <c r="H43" s="129"/>
      <c r="I43" s="128" t="s">
        <v>32</v>
      </c>
      <c r="J43" s="131"/>
      <c r="K43" s="128" t="s">
        <v>27</v>
      </c>
      <c r="L43" s="129"/>
    </row>
    <row r="44" spans="1:12" ht="12.75">
      <c r="A44" s="133"/>
      <c r="B44" s="133"/>
      <c r="C44" s="3" t="s">
        <v>2</v>
      </c>
      <c r="D44" s="3" t="s">
        <v>3</v>
      </c>
      <c r="E44" s="3" t="s">
        <v>2</v>
      </c>
      <c r="F44" s="3" t="s">
        <v>3</v>
      </c>
      <c r="G44" s="3" t="s">
        <v>2</v>
      </c>
      <c r="H44" s="3" t="s">
        <v>3</v>
      </c>
      <c r="I44" s="3" t="s">
        <v>2</v>
      </c>
      <c r="J44" s="3" t="s">
        <v>3</v>
      </c>
      <c r="K44" s="17" t="s">
        <v>2</v>
      </c>
      <c r="L44" s="17" t="s">
        <v>3</v>
      </c>
    </row>
    <row r="45" spans="1:12" ht="12.75" customHeight="1">
      <c r="A45" s="10">
        <v>1</v>
      </c>
      <c r="B45" s="11" t="s">
        <v>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23">
        <v>0</v>
      </c>
      <c r="L45" s="24">
        <v>0</v>
      </c>
    </row>
    <row r="46" spans="1:12" ht="12.75" customHeight="1">
      <c r="A46" s="4">
        <v>2</v>
      </c>
      <c r="B46" s="5" t="s">
        <v>9</v>
      </c>
      <c r="C46" s="6">
        <v>14518</v>
      </c>
      <c r="D46" s="6">
        <v>58072000</v>
      </c>
      <c r="E46" s="6">
        <v>25</v>
      </c>
      <c r="F46" s="6">
        <v>1000000</v>
      </c>
      <c r="G46" s="6">
        <v>93</v>
      </c>
      <c r="H46" s="6">
        <v>139500</v>
      </c>
      <c r="I46" s="6">
        <v>104</v>
      </c>
      <c r="J46" s="6">
        <v>3501000</v>
      </c>
      <c r="K46" s="20">
        <f>SUM(C46,E46,G46,I46)</f>
        <v>14740</v>
      </c>
      <c r="L46" s="21">
        <f>SUM(D46,F46,H46,J46)</f>
        <v>62712500</v>
      </c>
    </row>
    <row r="47" spans="1:12" ht="12.75" customHeight="1">
      <c r="A47" s="4">
        <v>3</v>
      </c>
      <c r="B47" s="5" t="s">
        <v>10</v>
      </c>
      <c r="C47" s="6">
        <v>45329</v>
      </c>
      <c r="D47" s="6">
        <v>166012000</v>
      </c>
      <c r="E47" s="6">
        <v>0</v>
      </c>
      <c r="F47" s="6">
        <v>0</v>
      </c>
      <c r="G47" s="6">
        <v>0</v>
      </c>
      <c r="H47" s="6">
        <v>0</v>
      </c>
      <c r="I47" s="6">
        <v>1454</v>
      </c>
      <c r="J47" s="6">
        <v>6564500</v>
      </c>
      <c r="K47" s="20">
        <f>SUM(C47,E47,G47,I47)</f>
        <v>46783</v>
      </c>
      <c r="L47" s="21">
        <f>SUM(D47,F47,H47,J47)</f>
        <v>172576500</v>
      </c>
    </row>
    <row r="48" spans="1:12" ht="12.75" customHeight="1">
      <c r="A48" s="4">
        <v>4</v>
      </c>
      <c r="B48" s="5" t="s">
        <v>11</v>
      </c>
      <c r="C48" s="6">
        <v>91426</v>
      </c>
      <c r="D48" s="6">
        <v>243341000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20">
        <f aca="true" t="shared" si="5" ref="K48:L56">SUM(C48,E48,G48,I48)</f>
        <v>91426</v>
      </c>
      <c r="L48" s="21">
        <f t="shared" si="5"/>
        <v>243341000</v>
      </c>
    </row>
    <row r="49" spans="1:12" ht="12.75" customHeight="1">
      <c r="A49" s="4">
        <v>5</v>
      </c>
      <c r="B49" s="5" t="s">
        <v>12</v>
      </c>
      <c r="C49" s="6">
        <v>7258</v>
      </c>
      <c r="D49" s="6">
        <v>18564500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20">
        <f t="shared" si="5"/>
        <v>7258</v>
      </c>
      <c r="L49" s="21">
        <f t="shared" si="5"/>
        <v>18564500</v>
      </c>
    </row>
    <row r="50" spans="1:12" ht="12.75" customHeight="1">
      <c r="A50" s="4">
        <v>6</v>
      </c>
      <c r="B50" s="5" t="s">
        <v>13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5277</v>
      </c>
      <c r="J50" s="6">
        <v>15054000</v>
      </c>
      <c r="K50" s="20">
        <f t="shared" si="5"/>
        <v>5277</v>
      </c>
      <c r="L50" s="21">
        <f t="shared" si="5"/>
        <v>15054000</v>
      </c>
    </row>
    <row r="51" spans="1:12" ht="12.75" customHeight="1">
      <c r="A51" s="4">
        <v>7</v>
      </c>
      <c r="B51" s="5" t="s">
        <v>14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20">
        <f t="shared" si="5"/>
        <v>0</v>
      </c>
      <c r="L51" s="21">
        <f t="shared" si="5"/>
        <v>0</v>
      </c>
    </row>
    <row r="52" spans="1:12" ht="12.75" customHeight="1">
      <c r="A52" s="4">
        <v>8</v>
      </c>
      <c r="B52" s="5" t="s">
        <v>15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20">
        <f t="shared" si="5"/>
        <v>0</v>
      </c>
      <c r="L52" s="21">
        <f t="shared" si="5"/>
        <v>0</v>
      </c>
    </row>
    <row r="53" spans="1:12" ht="12.75" customHeight="1">
      <c r="A53" s="4">
        <v>9</v>
      </c>
      <c r="B53" s="5" t="s">
        <v>16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20">
        <f t="shared" si="5"/>
        <v>0</v>
      </c>
      <c r="L53" s="21">
        <f t="shared" si="5"/>
        <v>0</v>
      </c>
    </row>
    <row r="54" spans="1:12" ht="12.75" customHeight="1">
      <c r="A54" s="4">
        <v>10</v>
      </c>
      <c r="B54" s="5" t="s">
        <v>17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230</v>
      </c>
      <c r="J54" s="6">
        <v>943000</v>
      </c>
      <c r="K54" s="20">
        <f t="shared" si="5"/>
        <v>230</v>
      </c>
      <c r="L54" s="21">
        <f t="shared" si="5"/>
        <v>943000</v>
      </c>
    </row>
    <row r="55" spans="1:12" ht="12.75" customHeight="1">
      <c r="A55" s="4">
        <v>11</v>
      </c>
      <c r="B55" s="5" t="s">
        <v>18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20">
        <f t="shared" si="5"/>
        <v>0</v>
      </c>
      <c r="L55" s="21">
        <f t="shared" si="5"/>
        <v>0</v>
      </c>
    </row>
    <row r="56" spans="1:12" ht="12.75" customHeight="1">
      <c r="A56" s="13">
        <v>12</v>
      </c>
      <c r="B56" s="14" t="s">
        <v>19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20">
        <f t="shared" si="5"/>
        <v>0</v>
      </c>
      <c r="L56" s="21">
        <f t="shared" si="5"/>
        <v>0</v>
      </c>
    </row>
    <row r="57" spans="1:12" ht="12.75">
      <c r="A57" s="128" t="s">
        <v>1</v>
      </c>
      <c r="B57" s="129"/>
      <c r="C57" s="7">
        <f aca="true" t="shared" si="6" ref="C57:L57">SUM(C45:C56)</f>
        <v>158531</v>
      </c>
      <c r="D57" s="7">
        <f t="shared" si="6"/>
        <v>485989500</v>
      </c>
      <c r="E57" s="7">
        <f t="shared" si="6"/>
        <v>25</v>
      </c>
      <c r="F57" s="7">
        <f t="shared" si="6"/>
        <v>1000000</v>
      </c>
      <c r="G57" s="7">
        <f t="shared" si="6"/>
        <v>93</v>
      </c>
      <c r="H57" s="7">
        <f t="shared" si="6"/>
        <v>139500</v>
      </c>
      <c r="I57" s="7">
        <f t="shared" si="6"/>
        <v>7065</v>
      </c>
      <c r="J57" s="7">
        <f t="shared" si="6"/>
        <v>26062500</v>
      </c>
      <c r="K57" s="7">
        <f t="shared" si="6"/>
        <v>165714</v>
      </c>
      <c r="L57" s="7">
        <f t="shared" si="6"/>
        <v>513191500</v>
      </c>
    </row>
    <row r="58" spans="1:12" ht="12.75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75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75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75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75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75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75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75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</row>
    <row r="77" ht="12.75">
      <c r="E77" t="s">
        <v>54</v>
      </c>
    </row>
    <row r="79" spans="1:12" ht="12.75">
      <c r="A79" s="125" t="s">
        <v>55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1:12" ht="12.75">
      <c r="A80" s="125" t="s">
        <v>49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6" t="s">
        <v>36</v>
      </c>
    </row>
    <row r="82" spans="1:12" ht="12.75">
      <c r="A82" s="132" t="s">
        <v>28</v>
      </c>
      <c r="B82" s="132" t="s">
        <v>4</v>
      </c>
      <c r="C82" s="128" t="s">
        <v>29</v>
      </c>
      <c r="D82" s="129"/>
      <c r="E82" s="128" t="s">
        <v>30</v>
      </c>
      <c r="F82" s="129"/>
      <c r="G82" s="128" t="s">
        <v>22</v>
      </c>
      <c r="H82" s="129"/>
      <c r="I82" s="128" t="s">
        <v>23</v>
      </c>
      <c r="J82" s="131"/>
      <c r="K82" s="128" t="s">
        <v>50</v>
      </c>
      <c r="L82" s="129"/>
    </row>
    <row r="83" spans="1:12" ht="12.75">
      <c r="A83" s="133"/>
      <c r="B83" s="133"/>
      <c r="C83" s="3" t="s">
        <v>2</v>
      </c>
      <c r="D83" s="3" t="s">
        <v>3</v>
      </c>
      <c r="E83" s="3" t="s">
        <v>2</v>
      </c>
      <c r="F83" s="3" t="s">
        <v>3</v>
      </c>
      <c r="G83" s="3" t="s">
        <v>2</v>
      </c>
      <c r="H83" s="3" t="s">
        <v>3</v>
      </c>
      <c r="I83" s="3" t="s">
        <v>2</v>
      </c>
      <c r="J83" s="3" t="s">
        <v>3</v>
      </c>
      <c r="K83" s="17" t="s">
        <v>2</v>
      </c>
      <c r="L83" s="17" t="s">
        <v>3</v>
      </c>
    </row>
    <row r="84" spans="1:12" ht="12.75">
      <c r="A84" s="4">
        <v>1</v>
      </c>
      <c r="B84" s="5" t="s">
        <v>8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18">
        <v>0</v>
      </c>
      <c r="L84" s="19">
        <v>0</v>
      </c>
    </row>
    <row r="85" spans="1:16" ht="12.75">
      <c r="A85" s="4">
        <v>2</v>
      </c>
      <c r="B85" s="5" t="s">
        <v>9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18">
        <v>0</v>
      </c>
      <c r="L85" s="19">
        <v>0</v>
      </c>
      <c r="P85" t="s">
        <v>48</v>
      </c>
    </row>
    <row r="86" spans="1:12" ht="12.75">
      <c r="A86" s="4">
        <v>3</v>
      </c>
      <c r="B86" s="5" t="s">
        <v>10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18">
        <v>0</v>
      </c>
      <c r="L86" s="19">
        <v>0</v>
      </c>
    </row>
    <row r="87" spans="1:12" ht="12.75">
      <c r="A87" s="4">
        <v>4</v>
      </c>
      <c r="B87" s="5" t="s">
        <v>11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18">
        <v>0</v>
      </c>
      <c r="L87" s="19">
        <v>0</v>
      </c>
    </row>
    <row r="88" spans="1:12" ht="12.75">
      <c r="A88" s="4">
        <v>5</v>
      </c>
      <c r="B88" s="5" t="s">
        <v>12</v>
      </c>
      <c r="C88" s="6">
        <v>0</v>
      </c>
      <c r="D88" s="6">
        <v>0</v>
      </c>
      <c r="E88" s="6">
        <v>12931</v>
      </c>
      <c r="F88" s="6">
        <v>84736500</v>
      </c>
      <c r="G88" s="6">
        <v>0</v>
      </c>
      <c r="H88" s="6">
        <v>0</v>
      </c>
      <c r="I88" s="6">
        <v>0</v>
      </c>
      <c r="J88" s="6">
        <v>0</v>
      </c>
      <c r="K88" s="18">
        <v>0</v>
      </c>
      <c r="L88" s="19">
        <v>0</v>
      </c>
    </row>
    <row r="89" spans="1:12" ht="12.75">
      <c r="A89" s="4">
        <v>6</v>
      </c>
      <c r="B89" s="5" t="s">
        <v>13</v>
      </c>
      <c r="C89" s="6">
        <v>0</v>
      </c>
      <c r="D89" s="6">
        <v>0</v>
      </c>
      <c r="E89" s="6">
        <v>38743</v>
      </c>
      <c r="F89" s="6">
        <v>234097000</v>
      </c>
      <c r="G89" s="6">
        <v>485</v>
      </c>
      <c r="H89" s="6">
        <v>1455000</v>
      </c>
      <c r="I89" s="6">
        <v>0</v>
      </c>
      <c r="J89" s="6">
        <v>0</v>
      </c>
      <c r="K89" s="18">
        <v>0</v>
      </c>
      <c r="L89" s="19">
        <v>0</v>
      </c>
    </row>
    <row r="90" spans="1:14" ht="12.75">
      <c r="A90" s="4">
        <v>7</v>
      </c>
      <c r="B90" s="5" t="s">
        <v>14</v>
      </c>
      <c r="C90" s="6">
        <v>0</v>
      </c>
      <c r="D90" s="6">
        <v>0</v>
      </c>
      <c r="E90" s="6">
        <v>9555</v>
      </c>
      <c r="F90" s="6">
        <v>60980000</v>
      </c>
      <c r="G90" s="6">
        <v>13</v>
      </c>
      <c r="H90" s="6">
        <v>52000</v>
      </c>
      <c r="I90" s="6">
        <v>2636</v>
      </c>
      <c r="J90" s="6">
        <v>7908000</v>
      </c>
      <c r="K90" s="18">
        <v>0</v>
      </c>
      <c r="L90" s="19">
        <v>0</v>
      </c>
      <c r="N90" s="25"/>
    </row>
    <row r="91" spans="1:14" ht="12.75">
      <c r="A91" s="4">
        <v>8</v>
      </c>
      <c r="B91" s="5" t="s">
        <v>15</v>
      </c>
      <c r="C91" s="6">
        <v>0</v>
      </c>
      <c r="D91" s="6">
        <v>0</v>
      </c>
      <c r="E91" s="6">
        <v>40355</v>
      </c>
      <c r="F91" s="6">
        <v>283484500</v>
      </c>
      <c r="G91" s="6">
        <v>192</v>
      </c>
      <c r="H91" s="6">
        <v>946000</v>
      </c>
      <c r="I91" s="6">
        <v>2196</v>
      </c>
      <c r="J91" s="6">
        <v>5984000</v>
      </c>
      <c r="K91" s="18">
        <v>0</v>
      </c>
      <c r="L91" s="19">
        <v>0</v>
      </c>
      <c r="N91" s="25"/>
    </row>
    <row r="92" spans="1:14" ht="12.75">
      <c r="A92" s="4">
        <v>9</v>
      </c>
      <c r="B92" s="5" t="s">
        <v>16</v>
      </c>
      <c r="C92" s="6">
        <v>0</v>
      </c>
      <c r="D92" s="6">
        <v>0</v>
      </c>
      <c r="E92" s="6">
        <v>12145</v>
      </c>
      <c r="F92" s="6">
        <v>83876000</v>
      </c>
      <c r="G92" s="6">
        <v>3224</v>
      </c>
      <c r="H92" s="6">
        <v>13259000</v>
      </c>
      <c r="I92" s="6">
        <v>3099</v>
      </c>
      <c r="J92" s="6">
        <v>9677000</v>
      </c>
      <c r="K92" s="18">
        <v>0</v>
      </c>
      <c r="L92" s="19">
        <v>0</v>
      </c>
      <c r="N92" s="25"/>
    </row>
    <row r="93" spans="1:15" ht="12.75">
      <c r="A93" s="4">
        <v>10</v>
      </c>
      <c r="B93" s="5" t="s">
        <v>17</v>
      </c>
      <c r="C93" s="6">
        <v>0</v>
      </c>
      <c r="D93" s="6">
        <v>0</v>
      </c>
      <c r="E93" s="6">
        <v>2046</v>
      </c>
      <c r="F93" s="6">
        <v>14322000</v>
      </c>
      <c r="G93" s="6">
        <v>67</v>
      </c>
      <c r="H93" s="6">
        <v>134000</v>
      </c>
      <c r="I93" s="6">
        <v>153</v>
      </c>
      <c r="J93" s="6">
        <v>306000</v>
      </c>
      <c r="K93" s="18">
        <v>0</v>
      </c>
      <c r="L93" s="19">
        <v>0</v>
      </c>
      <c r="N93" s="26"/>
      <c r="O93" t="s">
        <v>56</v>
      </c>
    </row>
    <row r="94" spans="1:12" ht="12.75">
      <c r="A94" s="4">
        <v>11</v>
      </c>
      <c r="B94" s="5" t="s">
        <v>18</v>
      </c>
      <c r="C94" s="6">
        <v>0</v>
      </c>
      <c r="D94" s="6">
        <v>0</v>
      </c>
      <c r="E94" s="6">
        <v>3101</v>
      </c>
      <c r="F94" s="6">
        <v>24494000</v>
      </c>
      <c r="G94" s="6">
        <v>4887</v>
      </c>
      <c r="H94" s="6">
        <v>21287000</v>
      </c>
      <c r="I94" s="6">
        <v>1967</v>
      </c>
      <c r="J94" s="6">
        <v>4886000</v>
      </c>
      <c r="K94" s="18">
        <v>0</v>
      </c>
      <c r="L94" s="19">
        <v>0</v>
      </c>
    </row>
    <row r="95" spans="1:12" ht="12.75">
      <c r="A95" s="4">
        <v>12</v>
      </c>
      <c r="B95" s="5" t="s">
        <v>19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18">
        <f>SUM(C95,E95,G95,I95)</f>
        <v>0</v>
      </c>
      <c r="L95" s="19">
        <f>SUM(D95,F95,H95,J95)</f>
        <v>0</v>
      </c>
    </row>
    <row r="96" spans="1:12" ht="12.75">
      <c r="A96" s="128" t="s">
        <v>1</v>
      </c>
      <c r="B96" s="129"/>
      <c r="C96" s="7">
        <f aca="true" t="shared" si="7" ref="C96:L96">SUM(C84:C95)</f>
        <v>0</v>
      </c>
      <c r="D96" s="7">
        <f t="shared" si="7"/>
        <v>0</v>
      </c>
      <c r="E96" s="7">
        <f t="shared" si="7"/>
        <v>118876</v>
      </c>
      <c r="F96" s="7">
        <f t="shared" si="7"/>
        <v>785990000</v>
      </c>
      <c r="G96" s="7">
        <f t="shared" si="7"/>
        <v>8868</v>
      </c>
      <c r="H96" s="7">
        <f t="shared" si="7"/>
        <v>37133000</v>
      </c>
      <c r="I96" s="7">
        <f t="shared" si="7"/>
        <v>10051</v>
      </c>
      <c r="J96" s="7">
        <f t="shared" si="7"/>
        <v>28761000</v>
      </c>
      <c r="K96" s="7">
        <f t="shared" si="7"/>
        <v>0</v>
      </c>
      <c r="L96" s="7">
        <f t="shared" si="7"/>
        <v>0</v>
      </c>
    </row>
    <row r="97" spans="1:1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0" ht="12.75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T98" t="s">
        <v>57</v>
      </c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6" t="s">
        <v>39</v>
      </c>
    </row>
    <row r="100" spans="1:12" ht="12.75">
      <c r="A100" s="132" t="s">
        <v>28</v>
      </c>
      <c r="B100" s="132" t="s">
        <v>4</v>
      </c>
      <c r="C100" s="128" t="s">
        <v>21</v>
      </c>
      <c r="D100" s="129"/>
      <c r="E100" s="128"/>
      <c r="F100" s="129"/>
      <c r="G100" s="128"/>
      <c r="H100" s="129"/>
      <c r="I100" s="128" t="s">
        <v>51</v>
      </c>
      <c r="J100" s="131"/>
      <c r="K100" s="128" t="s">
        <v>47</v>
      </c>
      <c r="L100" s="129"/>
    </row>
    <row r="101" spans="1:12" ht="12.75">
      <c r="A101" s="133"/>
      <c r="B101" s="133"/>
      <c r="C101" s="3" t="s">
        <v>2</v>
      </c>
      <c r="D101" s="3" t="s">
        <v>3</v>
      </c>
      <c r="E101" s="3" t="s">
        <v>2</v>
      </c>
      <c r="F101" s="3" t="s">
        <v>3</v>
      </c>
      <c r="G101" s="3" t="s">
        <v>2</v>
      </c>
      <c r="H101" s="3" t="s">
        <v>3</v>
      </c>
      <c r="I101" s="3" t="s">
        <v>2</v>
      </c>
      <c r="J101" s="3" t="s">
        <v>3</v>
      </c>
      <c r="K101" s="17" t="s">
        <v>2</v>
      </c>
      <c r="L101" s="17" t="s">
        <v>3</v>
      </c>
    </row>
    <row r="102" spans="1:12" ht="12.75">
      <c r="A102" s="4">
        <v>1</v>
      </c>
      <c r="B102" s="5" t="s">
        <v>8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20">
        <f>SUM(C84,E84,G84,I84,K84,C102,E102,G102,I102)</f>
        <v>0</v>
      </c>
      <c r="L102" s="21">
        <f>SUM(D84,F84,H84,J84,L84,D102,F102,H102,J102)</f>
        <v>0</v>
      </c>
    </row>
    <row r="103" spans="1:12" ht="12.75">
      <c r="A103" s="4">
        <v>2</v>
      </c>
      <c r="B103" s="5" t="s">
        <v>9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20">
        <f aca="true" t="shared" si="8" ref="K103:L113">SUM(C85,E85,G85,I85,K85,C103,E103,G103,I103)</f>
        <v>0</v>
      </c>
      <c r="L103" s="21">
        <f t="shared" si="8"/>
        <v>0</v>
      </c>
    </row>
    <row r="104" spans="1:12" ht="12.75">
      <c r="A104" s="4">
        <v>3</v>
      </c>
      <c r="B104" s="5" t="s">
        <v>10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20">
        <f t="shared" si="8"/>
        <v>0</v>
      </c>
      <c r="L104" s="21">
        <f t="shared" si="8"/>
        <v>0</v>
      </c>
    </row>
    <row r="105" spans="1:12" ht="12.75">
      <c r="A105" s="4">
        <v>4</v>
      </c>
      <c r="B105" s="5" t="s">
        <v>11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20">
        <f t="shared" si="8"/>
        <v>0</v>
      </c>
      <c r="L105" s="21">
        <f t="shared" si="8"/>
        <v>0</v>
      </c>
    </row>
    <row r="106" spans="1:12" ht="12.75">
      <c r="A106" s="4">
        <v>5</v>
      </c>
      <c r="B106" s="5" t="s">
        <v>12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20">
        <f t="shared" si="8"/>
        <v>12931</v>
      </c>
      <c r="L106" s="21">
        <f t="shared" si="8"/>
        <v>84736500</v>
      </c>
    </row>
    <row r="107" spans="1:12" ht="12.75">
      <c r="A107" s="4">
        <v>6</v>
      </c>
      <c r="B107" s="5" t="s">
        <v>13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20">
        <f t="shared" si="8"/>
        <v>39228</v>
      </c>
      <c r="L107" s="21">
        <f t="shared" si="8"/>
        <v>235552000</v>
      </c>
    </row>
    <row r="108" spans="1:14" ht="12.75">
      <c r="A108" s="4">
        <v>7</v>
      </c>
      <c r="B108" s="5" t="s">
        <v>14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112</v>
      </c>
      <c r="J108" s="6">
        <v>168000</v>
      </c>
      <c r="K108" s="20">
        <f t="shared" si="8"/>
        <v>12316</v>
      </c>
      <c r="L108" s="21">
        <f t="shared" si="8"/>
        <v>69108000</v>
      </c>
      <c r="N108" s="27"/>
    </row>
    <row r="109" spans="1:12" ht="12.75">
      <c r="A109" s="4">
        <v>8</v>
      </c>
      <c r="B109" s="5" t="s">
        <v>15</v>
      </c>
      <c r="C109" s="6">
        <v>310</v>
      </c>
      <c r="D109" s="6">
        <v>775000</v>
      </c>
      <c r="E109" s="6">
        <v>0</v>
      </c>
      <c r="F109" s="6">
        <v>0</v>
      </c>
      <c r="G109" s="6">
        <v>0</v>
      </c>
      <c r="H109" s="6">
        <v>0</v>
      </c>
      <c r="I109" s="6">
        <v>367</v>
      </c>
      <c r="J109" s="6">
        <v>917500</v>
      </c>
      <c r="K109" s="20">
        <f t="shared" si="8"/>
        <v>43420</v>
      </c>
      <c r="L109" s="21">
        <f t="shared" si="8"/>
        <v>292107000</v>
      </c>
    </row>
    <row r="110" spans="1:12" ht="12.75">
      <c r="A110" s="4">
        <v>9</v>
      </c>
      <c r="B110" s="5" t="s">
        <v>16</v>
      </c>
      <c r="C110" s="6">
        <v>593</v>
      </c>
      <c r="D110" s="6">
        <v>1426000</v>
      </c>
      <c r="E110" s="6">
        <v>0</v>
      </c>
      <c r="F110" s="6">
        <v>0</v>
      </c>
      <c r="G110" s="6">
        <v>0</v>
      </c>
      <c r="H110" s="6">
        <v>0</v>
      </c>
      <c r="I110" s="6">
        <v>1767</v>
      </c>
      <c r="J110" s="6">
        <v>6561000</v>
      </c>
      <c r="K110" s="20">
        <f t="shared" si="8"/>
        <v>20828</v>
      </c>
      <c r="L110" s="21">
        <f t="shared" si="8"/>
        <v>114799000</v>
      </c>
    </row>
    <row r="111" spans="1:12" ht="12.75">
      <c r="A111" s="4">
        <v>10</v>
      </c>
      <c r="B111" s="5" t="s">
        <v>17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20">
        <f t="shared" si="8"/>
        <v>2266</v>
      </c>
      <c r="L111" s="21">
        <f t="shared" si="8"/>
        <v>14762000</v>
      </c>
    </row>
    <row r="112" spans="1:12" ht="12.75">
      <c r="A112" s="4">
        <v>11</v>
      </c>
      <c r="B112" s="5" t="s">
        <v>18</v>
      </c>
      <c r="C112" s="6">
        <v>331</v>
      </c>
      <c r="D112" s="6">
        <v>606000</v>
      </c>
      <c r="E112" s="6">
        <v>0</v>
      </c>
      <c r="F112" s="6">
        <v>0</v>
      </c>
      <c r="G112" s="6">
        <v>0</v>
      </c>
      <c r="H112" s="6">
        <v>0</v>
      </c>
      <c r="I112" s="6">
        <v>316</v>
      </c>
      <c r="J112" s="6">
        <v>997000</v>
      </c>
      <c r="K112" s="20">
        <f t="shared" si="8"/>
        <v>10602</v>
      </c>
      <c r="L112" s="21">
        <f t="shared" si="8"/>
        <v>52270000</v>
      </c>
    </row>
    <row r="113" spans="1:12" ht="12.75">
      <c r="A113" s="4">
        <v>12</v>
      </c>
      <c r="B113" s="5" t="s">
        <v>19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20">
        <f t="shared" si="8"/>
        <v>0</v>
      </c>
      <c r="L113" s="21">
        <f t="shared" si="8"/>
        <v>0</v>
      </c>
    </row>
    <row r="114" spans="1:12" ht="12.75">
      <c r="A114" s="128" t="s">
        <v>1</v>
      </c>
      <c r="B114" s="129"/>
      <c r="C114" s="7">
        <f aca="true" t="shared" si="9" ref="C114:L114">SUM(C102:C113)</f>
        <v>1234</v>
      </c>
      <c r="D114" s="7">
        <f t="shared" si="9"/>
        <v>2807000</v>
      </c>
      <c r="E114" s="7">
        <f t="shared" si="9"/>
        <v>0</v>
      </c>
      <c r="F114" s="7">
        <f t="shared" si="9"/>
        <v>0</v>
      </c>
      <c r="G114" s="7">
        <f t="shared" si="9"/>
        <v>0</v>
      </c>
      <c r="H114" s="7">
        <f t="shared" si="9"/>
        <v>0</v>
      </c>
      <c r="I114" s="7">
        <f t="shared" si="9"/>
        <v>2562</v>
      </c>
      <c r="J114" s="7">
        <f t="shared" si="9"/>
        <v>8643500</v>
      </c>
      <c r="K114" s="7">
        <f t="shared" si="9"/>
        <v>141591</v>
      </c>
      <c r="L114" s="7">
        <f t="shared" si="9"/>
        <v>863334500</v>
      </c>
    </row>
    <row r="124" ht="12.75">
      <c r="L124" t="s">
        <v>58</v>
      </c>
    </row>
  </sheetData>
  <sheetProtection/>
  <mergeCells count="46">
    <mergeCell ref="A114:B114"/>
    <mergeCell ref="A4:A5"/>
    <mergeCell ref="A22:A23"/>
    <mergeCell ref="A43:A44"/>
    <mergeCell ref="A82:A83"/>
    <mergeCell ref="A100:A101"/>
    <mergeCell ref="B4:B5"/>
    <mergeCell ref="B22:B23"/>
    <mergeCell ref="B43:B44"/>
    <mergeCell ref="B82:B83"/>
    <mergeCell ref="A96:B96"/>
    <mergeCell ref="C100:D100"/>
    <mergeCell ref="E100:F100"/>
    <mergeCell ref="G100:H100"/>
    <mergeCell ref="I100:J100"/>
    <mergeCell ref="K100:L100"/>
    <mergeCell ref="B100:B101"/>
    <mergeCell ref="A57:B57"/>
    <mergeCell ref="A79:L79"/>
    <mergeCell ref="A80:L80"/>
    <mergeCell ref="C82:D82"/>
    <mergeCell ref="E82:F82"/>
    <mergeCell ref="G82:H82"/>
    <mergeCell ref="I82:J82"/>
    <mergeCell ref="K82:L82"/>
    <mergeCell ref="A36:B36"/>
    <mergeCell ref="A40:L40"/>
    <mergeCell ref="A41:L41"/>
    <mergeCell ref="C43:D43"/>
    <mergeCell ref="E43:F43"/>
    <mergeCell ref="G43:H43"/>
    <mergeCell ref="I43:J43"/>
    <mergeCell ref="K43:L43"/>
    <mergeCell ref="A18:B18"/>
    <mergeCell ref="C22:D22"/>
    <mergeCell ref="E22:F22"/>
    <mergeCell ref="G22:H22"/>
    <mergeCell ref="I22:J22"/>
    <mergeCell ref="K22:L22"/>
    <mergeCell ref="A1:L1"/>
    <mergeCell ref="A2:L2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Dinas</dc:creator>
  <cp:keywords/>
  <dc:description/>
  <cp:lastModifiedBy>E J P I</cp:lastModifiedBy>
  <cp:lastPrinted>2023-08-24T08:07:46Z</cp:lastPrinted>
  <dcterms:created xsi:type="dcterms:W3CDTF">2009-05-19T02:10:16Z</dcterms:created>
  <dcterms:modified xsi:type="dcterms:W3CDTF">2023-10-04T05:01:58Z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2057-10.2.0.6080</vt:lpwstr>
  </property>
</Properties>
</file>