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Laporan SO Gudang Barang\"/>
    </mc:Choice>
  </mc:AlternateContent>
  <xr:revisionPtr revIDLastSave="0" documentId="13_ncr:1_{2F1D776E-F899-41E6-896B-57A27A23914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ERITA ACARA 2023" sheetId="2" state="hidden" r:id="rId1"/>
    <sheet name="JANUARI 2023" sheetId="18" r:id="rId2"/>
    <sheet name="FEBRUARI 2023" sheetId="19" state="hidden" r:id="rId3"/>
    <sheet name="MARET 2023" sheetId="20" state="hidden" r:id="rId4"/>
    <sheet name="APRIL 2023" sheetId="22" state="hidden" r:id="rId5"/>
    <sheet name="MEI 2023" sheetId="23" state="hidden" r:id="rId6"/>
    <sheet name="JUNI 2023" sheetId="24" state="hidden" r:id="rId7"/>
    <sheet name="JULI 2023" sheetId="25" state="hidden" r:id="rId8"/>
    <sheet name="AGUSTUS 2023" sheetId="26" state="hidden" r:id="rId9"/>
    <sheet name="Sheet3" sheetId="3" state="hidden" r:id="rId10"/>
    <sheet name="Sheet1" sheetId="2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8">'AGUSTUS 2023'!$A$1:$L$357</definedName>
    <definedName name="_xlnm.Print_Area" localSheetId="4">'APRIL 2023'!$A$1:$J$349</definedName>
    <definedName name="_xlnm.Print_Area" localSheetId="0">'BERITA ACARA 2023'!$A$1:$J$111</definedName>
    <definedName name="_xlnm.Print_Area" localSheetId="2">'FEBRUARI 2023'!$A$130:$J$189</definedName>
    <definedName name="_xlnm.Print_Area" localSheetId="1">'JANUARI 2023'!$A$297:$J$336</definedName>
    <definedName name="_xlnm.Print_Area" localSheetId="7">'JULI 2023'!$A$1:$J$358</definedName>
    <definedName name="_xlnm.Print_Area" localSheetId="6">'JUNI 2023'!$A$1:$J$357</definedName>
    <definedName name="_xlnm.Print_Area" localSheetId="3">'MARET 2023'!$A$1:$J$347</definedName>
    <definedName name="_xlnm.Print_Area" localSheetId="5">'MEI 2023'!$A$130:$J$191</definedName>
  </definedNames>
  <calcPr calcId="181029"/>
</workbook>
</file>

<file path=xl/calcChain.xml><?xml version="1.0" encoding="utf-8"?>
<calcChain xmlns="http://schemas.openxmlformats.org/spreadsheetml/2006/main">
  <c r="D24" i="18" l="1"/>
  <c r="I347" i="26" l="1"/>
  <c r="I348" i="25"/>
  <c r="D160" i="26"/>
  <c r="F160" i="26" s="1"/>
  <c r="H160" i="26" s="1"/>
  <c r="D161" i="26"/>
  <c r="F161" i="26" s="1"/>
  <c r="H161" i="26" s="1"/>
  <c r="D162" i="26"/>
  <c r="F162" i="26" s="1"/>
  <c r="H162" i="26" s="1"/>
  <c r="D163" i="26"/>
  <c r="F163" i="26" s="1"/>
  <c r="H163" i="26" s="1"/>
  <c r="D164" i="26"/>
  <c r="F164" i="26" s="1"/>
  <c r="H164" i="26" s="1"/>
  <c r="D165" i="26"/>
  <c r="F165" i="26" s="1"/>
  <c r="H165" i="26" s="1"/>
  <c r="F65" i="26"/>
  <c r="H65" i="26" s="1"/>
  <c r="F130" i="25"/>
  <c r="H130" i="25" s="1"/>
  <c r="D130" i="26" s="1"/>
  <c r="F130" i="26" s="1"/>
  <c r="H130" i="26" s="1"/>
  <c r="F138" i="25"/>
  <c r="H138" i="25" s="1"/>
  <c r="F139" i="25"/>
  <c r="H139" i="25" s="1"/>
  <c r="D138" i="26" s="1"/>
  <c r="F138" i="26" s="1"/>
  <c r="H138" i="26" s="1"/>
  <c r="F140" i="25"/>
  <c r="H140" i="25" s="1"/>
  <c r="D139" i="26" s="1"/>
  <c r="F139" i="26" s="1"/>
  <c r="H139" i="26" s="1"/>
  <c r="J314" i="26" l="1"/>
  <c r="J313" i="26"/>
  <c r="J312" i="26"/>
  <c r="J310" i="26"/>
  <c r="J309" i="26"/>
  <c r="J308" i="26"/>
  <c r="J306" i="26"/>
  <c r="J304" i="26"/>
  <c r="J298" i="26"/>
  <c r="J287" i="26"/>
  <c r="J282" i="26"/>
  <c r="J281" i="26"/>
  <c r="J278" i="26"/>
  <c r="J276" i="26"/>
  <c r="J274" i="26"/>
  <c r="J273" i="26"/>
  <c r="J271" i="26"/>
  <c r="J270" i="26"/>
  <c r="J269" i="26"/>
  <c r="J267" i="26"/>
  <c r="J266" i="26"/>
  <c r="J265" i="26"/>
  <c r="J264" i="26"/>
  <c r="J263" i="26"/>
  <c r="J249" i="26"/>
  <c r="J248" i="26"/>
  <c r="J247" i="26"/>
  <c r="J243" i="26"/>
  <c r="J240" i="26"/>
  <c r="J239" i="26"/>
  <c r="J236" i="26"/>
  <c r="J235" i="26"/>
  <c r="J232" i="26"/>
  <c r="J231" i="26"/>
  <c r="J228" i="26"/>
  <c r="J227" i="26"/>
  <c r="J224" i="26"/>
  <c r="J223" i="26"/>
  <c r="J220" i="26"/>
  <c r="J219" i="26"/>
  <c r="J216" i="26"/>
  <c r="J215" i="26"/>
  <c r="J212" i="26"/>
  <c r="J211" i="26"/>
  <c r="J208" i="26"/>
  <c r="J207" i="26"/>
  <c r="A200" i="26"/>
  <c r="A320" i="26" s="1"/>
  <c r="L195" i="26"/>
  <c r="A170" i="26"/>
  <c r="A190" i="26" s="1"/>
  <c r="J139" i="26"/>
  <c r="H36" i="2"/>
  <c r="H35" i="2"/>
  <c r="H38" i="2"/>
  <c r="H25" i="2"/>
  <c r="J242" i="26" l="1"/>
  <c r="J234" i="26"/>
  <c r="J222" i="26"/>
  <c r="J214" i="26"/>
  <c r="K302" i="26"/>
  <c r="J268" i="26"/>
  <c r="J305" i="26"/>
  <c r="J289" i="26"/>
  <c r="J250" i="26"/>
  <c r="J246" i="26"/>
  <c r="J238" i="26"/>
  <c r="J230" i="26"/>
  <c r="J226" i="26"/>
  <c r="J218" i="26"/>
  <c r="J210" i="26"/>
  <c r="J272" i="26"/>
  <c r="J301" i="26"/>
  <c r="J277" i="26"/>
  <c r="J206" i="26"/>
  <c r="J241" i="26"/>
  <c r="J237" i="26"/>
  <c r="J233" i="26"/>
  <c r="J229" i="26"/>
  <c r="J225" i="26"/>
  <c r="J221" i="26"/>
  <c r="J217" i="26"/>
  <c r="J213" i="26"/>
  <c r="J209" i="26"/>
  <c r="J315" i="26"/>
  <c r="J311" i="26"/>
  <c r="J307" i="26"/>
  <c r="J303" i="26"/>
  <c r="J295" i="26"/>
  <c r="K293" i="26"/>
  <c r="J283" i="26"/>
  <c r="J275" i="26"/>
  <c r="K287" i="26"/>
  <c r="J284" i="26"/>
  <c r="K288" i="26"/>
  <c r="J286" i="26"/>
  <c r="K292" i="26"/>
  <c r="J290" i="26"/>
  <c r="J294" i="26"/>
  <c r="K296" i="26"/>
  <c r="K282" i="26"/>
  <c r="J280" i="26"/>
  <c r="J292" i="26"/>
  <c r="K294" i="26"/>
  <c r="J297" i="26"/>
  <c r="K299" i="26"/>
  <c r="K304" i="26"/>
  <c r="J285" i="26"/>
  <c r="J288" i="26"/>
  <c r="K290" i="26"/>
  <c r="K303" i="26"/>
  <c r="J302" i="26"/>
  <c r="K281" i="26"/>
  <c r="J279" i="26"/>
  <c r="K295" i="26"/>
  <c r="J293" i="26"/>
  <c r="K298" i="26"/>
  <c r="J296" i="26"/>
  <c r="K301" i="26"/>
  <c r="J299" i="26"/>
  <c r="A257" i="26"/>
  <c r="K289" i="26"/>
  <c r="J291" i="26"/>
  <c r="J300" i="26"/>
  <c r="H23" i="2"/>
  <c r="H33" i="2"/>
  <c r="I253" i="26" l="1"/>
  <c r="I342" i="26" s="1"/>
  <c r="I316" i="26"/>
  <c r="I343" i="26" s="1"/>
  <c r="H40" i="2"/>
  <c r="H39" i="2"/>
  <c r="H29" i="2"/>
  <c r="Q37" i="2" l="1"/>
  <c r="H31" i="2" s="1"/>
  <c r="Q31" i="2"/>
  <c r="Q30" i="2"/>
  <c r="Q32" i="2" s="1"/>
  <c r="Q33" i="2" s="1"/>
  <c r="H30" i="2" s="1"/>
  <c r="H32" i="2" l="1"/>
  <c r="H28" i="2"/>
  <c r="H34" i="2" l="1"/>
  <c r="H27" i="2"/>
  <c r="H26" i="2"/>
  <c r="H24" i="2"/>
  <c r="H41" i="2" s="1"/>
  <c r="A171" i="25"/>
  <c r="A191" i="25" s="1"/>
  <c r="D245" i="25"/>
  <c r="F245" i="25" s="1"/>
  <c r="H245" i="25" s="1"/>
  <c r="D246" i="25"/>
  <c r="F246" i="25" s="1"/>
  <c r="H246" i="25" s="1"/>
  <c r="A201" i="25"/>
  <c r="A258" i="25" s="1"/>
  <c r="J177" i="25"/>
  <c r="H167" i="25"/>
  <c r="D166" i="26" s="1"/>
  <c r="F166" i="26" s="1"/>
  <c r="H166" i="26" s="1"/>
  <c r="J140" i="25"/>
  <c r="F177" i="24"/>
  <c r="H177" i="24" s="1"/>
  <c r="D178" i="25" s="1"/>
  <c r="F178" i="25" s="1"/>
  <c r="H178" i="25" s="1"/>
  <c r="D177" i="26" s="1"/>
  <c r="F177" i="26" s="1"/>
  <c r="H177" i="26" s="1"/>
  <c r="J177" i="26" s="1"/>
  <c r="F178" i="24"/>
  <c r="H178" i="24" s="1"/>
  <c r="D179" i="25" s="1"/>
  <c r="F179" i="25" s="1"/>
  <c r="H179" i="25" s="1"/>
  <c r="D178" i="26" s="1"/>
  <c r="F178" i="26" s="1"/>
  <c r="H178" i="26" s="1"/>
  <c r="J178" i="26" s="1"/>
  <c r="F179" i="24"/>
  <c r="H179" i="24" s="1"/>
  <c r="D180" i="25" s="1"/>
  <c r="F184" i="24"/>
  <c r="H184" i="24" s="1"/>
  <c r="D185" i="25" s="1"/>
  <c r="F185" i="25" s="1"/>
  <c r="H185" i="25" s="1"/>
  <c r="D184" i="26" s="1"/>
  <c r="F184" i="26" s="1"/>
  <c r="H184" i="26" s="1"/>
  <c r="J184" i="26" s="1"/>
  <c r="F186" i="24"/>
  <c r="H186" i="24" s="1"/>
  <c r="D187" i="25" s="1"/>
  <c r="F187" i="25" s="1"/>
  <c r="H187" i="25" s="1"/>
  <c r="D186" i="26" s="1"/>
  <c r="F186" i="26" s="1"/>
  <c r="H186" i="26" s="1"/>
  <c r="F176" i="24"/>
  <c r="H176" i="24" s="1"/>
  <c r="D177" i="25" s="1"/>
  <c r="F177" i="25" s="1"/>
  <c r="H177" i="25" s="1"/>
  <c r="D176" i="26" s="1"/>
  <c r="F176" i="26" s="1"/>
  <c r="H176" i="26" s="1"/>
  <c r="J176" i="26" s="1"/>
  <c r="F161" i="24"/>
  <c r="H161" i="24" s="1"/>
  <c r="D162" i="25" s="1"/>
  <c r="F162" i="24"/>
  <c r="H162" i="24" s="1"/>
  <c r="D163" i="25" s="1"/>
  <c r="F163" i="24"/>
  <c r="H163" i="24" s="1"/>
  <c r="D164" i="25" s="1"/>
  <c r="F164" i="24"/>
  <c r="H164" i="24" s="1"/>
  <c r="D165" i="25" s="1"/>
  <c r="F165" i="24"/>
  <c r="H165" i="24" s="1"/>
  <c r="D166" i="25" s="1"/>
  <c r="F166" i="24"/>
  <c r="H166" i="24" s="1"/>
  <c r="D167" i="25" s="1"/>
  <c r="F141" i="24"/>
  <c r="H141" i="24" s="1"/>
  <c r="D142" i="25" s="1"/>
  <c r="F140" i="24"/>
  <c r="H140" i="24" s="1"/>
  <c r="D141" i="25" s="1"/>
  <c r="F141" i="25" s="1"/>
  <c r="H141" i="25" s="1"/>
  <c r="D140" i="26" s="1"/>
  <c r="F140" i="26" s="1"/>
  <c r="H140" i="26" s="1"/>
  <c r="J140" i="26" s="1"/>
  <c r="F136" i="24"/>
  <c r="H136" i="24" s="1"/>
  <c r="D136" i="25" s="1"/>
  <c r="F136" i="25" s="1"/>
  <c r="H136" i="25" s="1"/>
  <c r="D136" i="26" s="1"/>
  <c r="F136" i="26" s="1"/>
  <c r="H136" i="26" s="1"/>
  <c r="J136" i="26" s="1"/>
  <c r="F99" i="24"/>
  <c r="H99" i="24" s="1"/>
  <c r="D99" i="25" s="1"/>
  <c r="D130" i="24"/>
  <c r="H65" i="24"/>
  <c r="D65" i="25" s="1"/>
  <c r="D65" i="24"/>
  <c r="A321" i="25" l="1"/>
  <c r="J136" i="25"/>
  <c r="J178" i="25"/>
  <c r="F142" i="25"/>
  <c r="H142" i="25" s="1"/>
  <c r="D141" i="26" s="1"/>
  <c r="F141" i="26" s="1"/>
  <c r="H141" i="26" s="1"/>
  <c r="J141" i="26" s="1"/>
  <c r="F99" i="25"/>
  <c r="H99" i="25" s="1"/>
  <c r="D99" i="26" s="1"/>
  <c r="F99" i="26" s="1"/>
  <c r="H99" i="26" s="1"/>
  <c r="J99" i="26" s="1"/>
  <c r="F180" i="25"/>
  <c r="H180" i="25" s="1"/>
  <c r="D179" i="26" s="1"/>
  <c r="F179" i="26" s="1"/>
  <c r="H179" i="26" s="1"/>
  <c r="J179" i="26" s="1"/>
  <c r="J141" i="25"/>
  <c r="J179" i="25"/>
  <c r="J185" i="25"/>
  <c r="F142" i="22"/>
  <c r="H142" i="22" s="1"/>
  <c r="F156" i="22"/>
  <c r="H156" i="22" s="1"/>
  <c r="F157" i="22"/>
  <c r="H157" i="22" s="1"/>
  <c r="J157" i="22" s="1"/>
  <c r="F158" i="22"/>
  <c r="H158" i="22" s="1"/>
  <c r="J158" i="22" s="1"/>
  <c r="F159" i="22"/>
  <c r="H159" i="22" s="1"/>
  <c r="J159" i="22" s="1"/>
  <c r="F160" i="22"/>
  <c r="H160" i="22" s="1"/>
  <c r="F220" i="24"/>
  <c r="H220" i="24" s="1"/>
  <c r="F222" i="24"/>
  <c r="H222" i="24" s="1"/>
  <c r="F241" i="24"/>
  <c r="H241" i="24" s="1"/>
  <c r="A200" i="24"/>
  <c r="A257" i="24" s="1"/>
  <c r="J184" i="24"/>
  <c r="J179" i="24"/>
  <c r="J178" i="24"/>
  <c r="J177" i="24"/>
  <c r="J176" i="24"/>
  <c r="A170" i="24"/>
  <c r="A190" i="24" s="1"/>
  <c r="J141" i="24"/>
  <c r="J140" i="24"/>
  <c r="J139" i="24"/>
  <c r="J136" i="24"/>
  <c r="J99" i="24"/>
  <c r="I339" i="22"/>
  <c r="J142" i="22" l="1"/>
  <c r="D142" i="23"/>
  <c r="F142" i="23" s="1"/>
  <c r="H142" i="23" s="1"/>
  <c r="J142" i="23" s="1"/>
  <c r="J142" i="25"/>
  <c r="J180" i="25"/>
  <c r="J99" i="25"/>
  <c r="J241" i="24"/>
  <c r="D242" i="25"/>
  <c r="F242" i="25" s="1"/>
  <c r="H242" i="25" s="1"/>
  <c r="J220" i="24"/>
  <c r="D221" i="25"/>
  <c r="F221" i="25" s="1"/>
  <c r="H221" i="25" s="1"/>
  <c r="J222" i="24"/>
  <c r="D223" i="25"/>
  <c r="F223" i="25" s="1"/>
  <c r="H223" i="25" s="1"/>
  <c r="J160" i="22"/>
  <c r="D160" i="23"/>
  <c r="J156" i="22"/>
  <c r="D156" i="23"/>
  <c r="D157" i="23"/>
  <c r="D158" i="23"/>
  <c r="D159" i="23"/>
  <c r="A320" i="24"/>
  <c r="J221" i="25" l="1"/>
  <c r="D220" i="26"/>
  <c r="F220" i="26" s="1"/>
  <c r="G220" i="26" s="1"/>
  <c r="J223" i="25"/>
  <c r="D222" i="26"/>
  <c r="F222" i="26" s="1"/>
  <c r="G222" i="26" s="1"/>
  <c r="J242" i="25"/>
  <c r="D241" i="26"/>
  <c r="F241" i="26" s="1"/>
  <c r="G241" i="26" s="1"/>
  <c r="F157" i="23"/>
  <c r="H157" i="23" s="1"/>
  <c r="D158" i="24"/>
  <c r="F158" i="24" s="1"/>
  <c r="H158" i="24" s="1"/>
  <c r="D159" i="25" s="1"/>
  <c r="F159" i="25" s="1"/>
  <c r="H159" i="25" s="1"/>
  <c r="F158" i="23"/>
  <c r="H158" i="23" s="1"/>
  <c r="J158" i="23" s="1"/>
  <c r="D160" i="24"/>
  <c r="F160" i="24" s="1"/>
  <c r="H160" i="24" s="1"/>
  <c r="D161" i="25" s="1"/>
  <c r="F160" i="23"/>
  <c r="H160" i="23" s="1"/>
  <c r="J160" i="23" s="1"/>
  <c r="D159" i="24"/>
  <c r="F159" i="24" s="1"/>
  <c r="H159" i="24" s="1"/>
  <c r="D160" i="25" s="1"/>
  <c r="F160" i="25" s="1"/>
  <c r="H160" i="25" s="1"/>
  <c r="F159" i="23"/>
  <c r="H159" i="23" s="1"/>
  <c r="J159" i="23" s="1"/>
  <c r="F156" i="23"/>
  <c r="H156" i="23" s="1"/>
  <c r="F309" i="23"/>
  <c r="H309" i="23" s="1"/>
  <c r="J309" i="23" s="1"/>
  <c r="D65" i="23"/>
  <c r="D130" i="23"/>
  <c r="D138" i="23"/>
  <c r="F138" i="23" s="1"/>
  <c r="H138" i="23" s="1"/>
  <c r="D139" i="23"/>
  <c r="F139" i="23" s="1"/>
  <c r="H139" i="23" s="1"/>
  <c r="J139" i="23" s="1"/>
  <c r="I342" i="23"/>
  <c r="A194" i="23"/>
  <c r="A314" i="23" s="1"/>
  <c r="A165" i="23"/>
  <c r="A184" i="23" s="1"/>
  <c r="J160" i="25" l="1"/>
  <c r="D159" i="26"/>
  <c r="F159" i="26" s="1"/>
  <c r="H159" i="26" s="1"/>
  <c r="J159" i="25"/>
  <c r="D158" i="26"/>
  <c r="F158" i="26" s="1"/>
  <c r="H158" i="26" s="1"/>
  <c r="J156" i="23"/>
  <c r="D156" i="24"/>
  <c r="F156" i="24" s="1"/>
  <c r="H156" i="24" s="1"/>
  <c r="D157" i="25" s="1"/>
  <c r="F157" i="25" s="1"/>
  <c r="H157" i="25" s="1"/>
  <c r="J157" i="23"/>
  <c r="D157" i="24"/>
  <c r="F157" i="24" s="1"/>
  <c r="H157" i="24" s="1"/>
  <c r="J157" i="24" s="1"/>
  <c r="J156" i="24"/>
  <c r="D315" i="24"/>
  <c r="F315" i="24" s="1"/>
  <c r="H315" i="24" s="1"/>
  <c r="A251" i="23"/>
  <c r="I337" i="20"/>
  <c r="F39" i="22"/>
  <c r="H39" i="22" s="1"/>
  <c r="A193" i="22"/>
  <c r="A312" i="22" s="1"/>
  <c r="A164" i="22"/>
  <c r="A183" i="22" s="1"/>
  <c r="J139" i="22"/>
  <c r="F214" i="20"/>
  <c r="H214" i="20" s="1"/>
  <c r="J214" i="20" s="1"/>
  <c r="D158" i="25" l="1"/>
  <c r="D216" i="22"/>
  <c r="F216" i="22" s="1"/>
  <c r="H216" i="22" s="1"/>
  <c r="D217" i="23" s="1"/>
  <c r="F217" i="23" s="1"/>
  <c r="H217" i="23" s="1"/>
  <c r="F158" i="25"/>
  <c r="H158" i="25" s="1"/>
  <c r="D157" i="26" s="1"/>
  <c r="F157" i="26" s="1"/>
  <c r="H157" i="26" s="1"/>
  <c r="J157" i="26" s="1"/>
  <c r="D156" i="26"/>
  <c r="F156" i="26" s="1"/>
  <c r="H156" i="26" s="1"/>
  <c r="J156" i="26" s="1"/>
  <c r="J157" i="25"/>
  <c r="J315" i="24"/>
  <c r="D316" i="25"/>
  <c r="F316" i="25" s="1"/>
  <c r="H316" i="25" s="1"/>
  <c r="J39" i="22"/>
  <c r="D39" i="23"/>
  <c r="F39" i="23" s="1"/>
  <c r="H39" i="23" s="1"/>
  <c r="J217" i="23"/>
  <c r="D223" i="24"/>
  <c r="F223" i="24" s="1"/>
  <c r="H223" i="24" s="1"/>
  <c r="J216" i="22"/>
  <c r="A250" i="22"/>
  <c r="A191" i="20"/>
  <c r="I338" i="19"/>
  <c r="J158" i="25" l="1"/>
  <c r="J316" i="25"/>
  <c r="D315" i="26"/>
  <c r="F315" i="26" s="1"/>
  <c r="G315" i="26" s="1"/>
  <c r="L315" i="26" s="1"/>
  <c r="J39" i="23"/>
  <c r="D39" i="24"/>
  <c r="F39" i="24" s="1"/>
  <c r="H39" i="24" s="1"/>
  <c r="J223" i="24"/>
  <c r="D224" i="25"/>
  <c r="F187" i="19"/>
  <c r="H187" i="19" s="1"/>
  <c r="F215" i="19"/>
  <c r="H215" i="19" s="1"/>
  <c r="J215" i="19" s="1"/>
  <c r="A310" i="20"/>
  <c r="A162" i="20"/>
  <c r="A181" i="20" s="1"/>
  <c r="D154" i="20"/>
  <c r="D152" i="22" s="1"/>
  <c r="F152" i="22" s="1"/>
  <c r="H152" i="22" s="1"/>
  <c r="D130" i="20"/>
  <c r="F130" i="20" s="1"/>
  <c r="H130" i="20" s="1"/>
  <c r="D130" i="22" s="1"/>
  <c r="D137" i="20"/>
  <c r="F137" i="20" s="1"/>
  <c r="H137" i="20" s="1"/>
  <c r="D137" i="22" s="1"/>
  <c r="F137" i="22" s="1"/>
  <c r="H137" i="22" s="1"/>
  <c r="D139" i="20"/>
  <c r="F139" i="20" s="1"/>
  <c r="H139" i="20" s="1"/>
  <c r="A248" i="20"/>
  <c r="J220" i="20"/>
  <c r="J154" i="20"/>
  <c r="F141" i="19"/>
  <c r="H141" i="19" s="1"/>
  <c r="D141" i="20" s="1"/>
  <c r="F141" i="20" s="1"/>
  <c r="H141" i="20" s="1"/>
  <c r="J141" i="20" s="1"/>
  <c r="F142" i="19"/>
  <c r="H142" i="19" s="1"/>
  <c r="D142" i="20" s="1"/>
  <c r="F142" i="20" s="1"/>
  <c r="H142" i="20" s="1"/>
  <c r="F143" i="19"/>
  <c r="H143" i="19" s="1"/>
  <c r="D143" i="20" s="1"/>
  <c r="F143" i="20" s="1"/>
  <c r="H143" i="20" s="1"/>
  <c r="F140" i="19"/>
  <c r="H140" i="19" s="1"/>
  <c r="D140" i="20" s="1"/>
  <c r="F140" i="20" s="1"/>
  <c r="H140" i="20" s="1"/>
  <c r="F132" i="19"/>
  <c r="H132" i="19" s="1"/>
  <c r="D132" i="20" s="1"/>
  <c r="F132" i="20" s="1"/>
  <c r="H132" i="20" s="1"/>
  <c r="F133" i="19"/>
  <c r="H133" i="19" s="1"/>
  <c r="D133" i="20" s="1"/>
  <c r="F133" i="20" s="1"/>
  <c r="H133" i="20" s="1"/>
  <c r="F134" i="19"/>
  <c r="H134" i="19" s="1"/>
  <c r="D134" i="20" s="1"/>
  <c r="F134" i="20" s="1"/>
  <c r="H134" i="20" s="1"/>
  <c r="F135" i="19"/>
  <c r="H135" i="19" s="1"/>
  <c r="D135" i="20" s="1"/>
  <c r="F135" i="20" s="1"/>
  <c r="H135" i="20" s="1"/>
  <c r="F136" i="19"/>
  <c r="H136" i="19" s="1"/>
  <c r="D136" i="20" s="1"/>
  <c r="F136" i="20" s="1"/>
  <c r="H136" i="20" s="1"/>
  <c r="F131" i="19"/>
  <c r="H131" i="19" s="1"/>
  <c r="D131" i="20" s="1"/>
  <c r="F131" i="20" s="1"/>
  <c r="H131" i="20" s="1"/>
  <c r="F156" i="19"/>
  <c r="H156" i="19" s="1"/>
  <c r="D156" i="20" s="1"/>
  <c r="F157" i="19"/>
  <c r="H157" i="19" s="1"/>
  <c r="D157" i="20" s="1"/>
  <c r="F157" i="20" s="1"/>
  <c r="H157" i="20" s="1"/>
  <c r="F155" i="19"/>
  <c r="H155" i="19" s="1"/>
  <c r="D155" i="20" s="1"/>
  <c r="F169" i="19"/>
  <c r="H169" i="19" s="1"/>
  <c r="D169" i="20" s="1"/>
  <c r="F169" i="20" s="1"/>
  <c r="H169" i="20" s="1"/>
  <c r="F170" i="19"/>
  <c r="H170" i="19" s="1"/>
  <c r="D170" i="20" s="1"/>
  <c r="F170" i="20" s="1"/>
  <c r="H170" i="20" s="1"/>
  <c r="D172" i="22" s="1"/>
  <c r="F172" i="22" s="1"/>
  <c r="H172" i="22" s="1"/>
  <c r="F171" i="19"/>
  <c r="H171" i="19" s="1"/>
  <c r="D171" i="20" s="1"/>
  <c r="F171" i="20" s="1"/>
  <c r="H171" i="20" s="1"/>
  <c r="F172" i="19"/>
  <c r="H172" i="19" s="1"/>
  <c r="D172" i="20" s="1"/>
  <c r="F172" i="20" s="1"/>
  <c r="H172" i="20" s="1"/>
  <c r="F173" i="19"/>
  <c r="H173" i="19" s="1"/>
  <c r="D173" i="20" s="1"/>
  <c r="F173" i="20" s="1"/>
  <c r="H173" i="20" s="1"/>
  <c r="F174" i="19"/>
  <c r="H174" i="19" s="1"/>
  <c r="D174" i="20" s="1"/>
  <c r="F174" i="20" s="1"/>
  <c r="H174" i="20" s="1"/>
  <c r="F175" i="19"/>
  <c r="H175" i="19" s="1"/>
  <c r="D175" i="20" s="1"/>
  <c r="F175" i="20" s="1"/>
  <c r="H175" i="20" s="1"/>
  <c r="F176" i="19"/>
  <c r="H176" i="19" s="1"/>
  <c r="D176" i="20" s="1"/>
  <c r="F176" i="20" s="1"/>
  <c r="H176" i="20" s="1"/>
  <c r="F177" i="19"/>
  <c r="H177" i="19" s="1"/>
  <c r="D177" i="20" s="1"/>
  <c r="F177" i="20" s="1"/>
  <c r="H177" i="20" s="1"/>
  <c r="F168" i="19"/>
  <c r="H168" i="19" s="1"/>
  <c r="D168" i="20" s="1"/>
  <c r="F168" i="20" s="1"/>
  <c r="H168" i="20" s="1"/>
  <c r="F322" i="19"/>
  <c r="H322" i="19" s="1"/>
  <c r="D321" i="20" s="1"/>
  <c r="F321" i="20" s="1"/>
  <c r="H321" i="20" s="1"/>
  <c r="F321" i="19"/>
  <c r="H321" i="19" s="1"/>
  <c r="D320" i="20" s="1"/>
  <c r="F320" i="20" s="1"/>
  <c r="H320" i="20" s="1"/>
  <c r="D322" i="22" s="1"/>
  <c r="F322" i="22" s="1"/>
  <c r="H322" i="22" s="1"/>
  <c r="F199" i="19"/>
  <c r="H199" i="19" s="1"/>
  <c r="D198" i="20" s="1"/>
  <c r="F198" i="20" s="1"/>
  <c r="H198" i="20" s="1"/>
  <c r="F200" i="19"/>
  <c r="H200" i="19" s="1"/>
  <c r="D199" i="20" s="1"/>
  <c r="F199" i="20" s="1"/>
  <c r="H199" i="20" s="1"/>
  <c r="F201" i="19"/>
  <c r="H201" i="19" s="1"/>
  <c r="D200" i="20" s="1"/>
  <c r="F200" i="20" s="1"/>
  <c r="H200" i="20" s="1"/>
  <c r="F202" i="19"/>
  <c r="H202" i="19" s="1"/>
  <c r="D201" i="20" s="1"/>
  <c r="F201" i="20" s="1"/>
  <c r="H201" i="20" s="1"/>
  <c r="F203" i="19"/>
  <c r="H203" i="19" s="1"/>
  <c r="D202" i="20" s="1"/>
  <c r="F202" i="20" s="1"/>
  <c r="H202" i="20" s="1"/>
  <c r="F204" i="19"/>
  <c r="H204" i="19" s="1"/>
  <c r="D203" i="20" s="1"/>
  <c r="F203" i="20" s="1"/>
  <c r="H203" i="20" s="1"/>
  <c r="F205" i="19"/>
  <c r="H205" i="19" s="1"/>
  <c r="D204" i="20" s="1"/>
  <c r="F204" i="20" s="1"/>
  <c r="H204" i="20" s="1"/>
  <c r="F206" i="19"/>
  <c r="H206" i="19" s="1"/>
  <c r="D205" i="20" s="1"/>
  <c r="F205" i="20" s="1"/>
  <c r="H205" i="20" s="1"/>
  <c r="F207" i="19"/>
  <c r="H207" i="19" s="1"/>
  <c r="D206" i="20" s="1"/>
  <c r="F206" i="20" s="1"/>
  <c r="H206" i="20" s="1"/>
  <c r="F208" i="19"/>
  <c r="H208" i="19" s="1"/>
  <c r="D207" i="20" s="1"/>
  <c r="F207" i="20" s="1"/>
  <c r="H207" i="20" s="1"/>
  <c r="F209" i="19"/>
  <c r="H209" i="19" s="1"/>
  <c r="D208" i="20" s="1"/>
  <c r="F208" i="20" s="1"/>
  <c r="H208" i="20" s="1"/>
  <c r="F210" i="19"/>
  <c r="H210" i="19" s="1"/>
  <c r="D209" i="20" s="1"/>
  <c r="F209" i="20" s="1"/>
  <c r="H209" i="20" s="1"/>
  <c r="F211" i="19"/>
  <c r="H211" i="19" s="1"/>
  <c r="D210" i="20" s="1"/>
  <c r="F210" i="20" s="1"/>
  <c r="H210" i="20" s="1"/>
  <c r="F212" i="19"/>
  <c r="H212" i="19" s="1"/>
  <c r="D211" i="20" s="1"/>
  <c r="F211" i="20" s="1"/>
  <c r="H211" i="20" s="1"/>
  <c r="F213" i="19"/>
  <c r="H213" i="19" s="1"/>
  <c r="D212" i="20" s="1"/>
  <c r="F212" i="20" s="1"/>
  <c r="H212" i="20" s="1"/>
  <c r="F214" i="19"/>
  <c r="H214" i="19" s="1"/>
  <c r="D213" i="20" s="1"/>
  <c r="F213" i="20" s="1"/>
  <c r="H213" i="20" s="1"/>
  <c r="F216" i="19"/>
  <c r="H216" i="19" s="1"/>
  <c r="D215" i="20" s="1"/>
  <c r="F215" i="20" s="1"/>
  <c r="H215" i="20" s="1"/>
  <c r="F217" i="19"/>
  <c r="H217" i="19" s="1"/>
  <c r="D216" i="20" s="1"/>
  <c r="F216" i="20" s="1"/>
  <c r="H216" i="20" s="1"/>
  <c r="F218" i="19"/>
  <c r="H218" i="19" s="1"/>
  <c r="D217" i="20" s="1"/>
  <c r="F217" i="20" s="1"/>
  <c r="H217" i="20" s="1"/>
  <c r="F219" i="19"/>
  <c r="H219" i="19" s="1"/>
  <c r="D218" i="20" s="1"/>
  <c r="F218" i="20" s="1"/>
  <c r="H218" i="20" s="1"/>
  <c r="F220" i="19"/>
  <c r="H220" i="19" s="1"/>
  <c r="J220" i="19" s="1"/>
  <c r="F221" i="19"/>
  <c r="H221" i="19" s="1"/>
  <c r="D220" i="20" s="1"/>
  <c r="F220" i="20" s="1"/>
  <c r="H220" i="20" s="1"/>
  <c r="D222" i="22" s="1"/>
  <c r="F222" i="22" s="1"/>
  <c r="H222" i="22" s="1"/>
  <c r="F222" i="19"/>
  <c r="H222" i="19" s="1"/>
  <c r="D221" i="20" s="1"/>
  <c r="F221" i="20" s="1"/>
  <c r="H221" i="20" s="1"/>
  <c r="F223" i="19"/>
  <c r="H223" i="19" s="1"/>
  <c r="D222" i="20" s="1"/>
  <c r="F222" i="20" s="1"/>
  <c r="H222" i="20" s="1"/>
  <c r="F224" i="19"/>
  <c r="H224" i="19" s="1"/>
  <c r="D223" i="20" s="1"/>
  <c r="F223" i="20" s="1"/>
  <c r="H223" i="20" s="1"/>
  <c r="F225" i="19"/>
  <c r="H225" i="19" s="1"/>
  <c r="D224" i="20" s="1"/>
  <c r="F224" i="20" s="1"/>
  <c r="H224" i="20" s="1"/>
  <c r="F226" i="19"/>
  <c r="H226" i="19" s="1"/>
  <c r="D225" i="20" s="1"/>
  <c r="F225" i="20" s="1"/>
  <c r="H225" i="20" s="1"/>
  <c r="F227" i="19"/>
  <c r="H227" i="19" s="1"/>
  <c r="D226" i="20" s="1"/>
  <c r="F226" i="20" s="1"/>
  <c r="H226" i="20" s="1"/>
  <c r="F228" i="19"/>
  <c r="H228" i="19" s="1"/>
  <c r="D227" i="20" s="1"/>
  <c r="F227" i="20" s="1"/>
  <c r="H227" i="20" s="1"/>
  <c r="F229" i="19"/>
  <c r="H229" i="19" s="1"/>
  <c r="D228" i="20" s="1"/>
  <c r="F228" i="20" s="1"/>
  <c r="H228" i="20" s="1"/>
  <c r="F230" i="19"/>
  <c r="H230" i="19" s="1"/>
  <c r="D229" i="20" s="1"/>
  <c r="F229" i="20" s="1"/>
  <c r="H229" i="20" s="1"/>
  <c r="F231" i="19"/>
  <c r="H231" i="19" s="1"/>
  <c r="D230" i="20" s="1"/>
  <c r="F230" i="20" s="1"/>
  <c r="H230" i="20" s="1"/>
  <c r="F232" i="19"/>
  <c r="H232" i="19" s="1"/>
  <c r="D231" i="20" s="1"/>
  <c r="F231" i="20" s="1"/>
  <c r="H231" i="20" s="1"/>
  <c r="F233" i="19"/>
  <c r="H233" i="19" s="1"/>
  <c r="D232" i="20" s="1"/>
  <c r="F232" i="20" s="1"/>
  <c r="H232" i="20" s="1"/>
  <c r="F234" i="19"/>
  <c r="H234" i="19" s="1"/>
  <c r="D233" i="20" s="1"/>
  <c r="F233" i="20" s="1"/>
  <c r="H233" i="20" s="1"/>
  <c r="F235" i="19"/>
  <c r="H235" i="19" s="1"/>
  <c r="D234" i="20" s="1"/>
  <c r="F234" i="20" s="1"/>
  <c r="H234" i="20" s="1"/>
  <c r="F238" i="19"/>
  <c r="H238" i="19" s="1"/>
  <c r="D237" i="20" s="1"/>
  <c r="F237" i="20" s="1"/>
  <c r="H237" i="20" s="1"/>
  <c r="F239" i="19"/>
  <c r="H239" i="19" s="1"/>
  <c r="D238" i="20" s="1"/>
  <c r="F238" i="20" s="1"/>
  <c r="H238" i="20" s="1"/>
  <c r="D240" i="22" s="1"/>
  <c r="F240" i="22" s="1"/>
  <c r="H240" i="22" s="1"/>
  <c r="F240" i="19"/>
  <c r="H240" i="19" s="1"/>
  <c r="D239" i="20" s="1"/>
  <c r="F239" i="20" s="1"/>
  <c r="H239" i="20" s="1"/>
  <c r="F241" i="19"/>
  <c r="H241" i="19" s="1"/>
  <c r="D240" i="20" s="1"/>
  <c r="F240" i="20" s="1"/>
  <c r="H240" i="20" s="1"/>
  <c r="F242" i="19"/>
  <c r="H242" i="19" s="1"/>
  <c r="D241" i="20" s="1"/>
  <c r="F241" i="20" s="1"/>
  <c r="H241" i="20" s="1"/>
  <c r="F198" i="19"/>
  <c r="H198" i="19" s="1"/>
  <c r="D197" i="20" s="1"/>
  <c r="F197" i="20" s="1"/>
  <c r="H197" i="20" s="1"/>
  <c r="F256" i="19"/>
  <c r="H256" i="19" s="1"/>
  <c r="D255" i="20" s="1"/>
  <c r="F255" i="20" s="1"/>
  <c r="H255" i="20" s="1"/>
  <c r="F257" i="19"/>
  <c r="H257" i="19" s="1"/>
  <c r="D256" i="20" s="1"/>
  <c r="F256" i="20" s="1"/>
  <c r="H256" i="20" s="1"/>
  <c r="F258" i="19"/>
  <c r="H258" i="19" s="1"/>
  <c r="D257" i="20" s="1"/>
  <c r="F257" i="20" s="1"/>
  <c r="H257" i="20" s="1"/>
  <c r="F259" i="19"/>
  <c r="H259" i="19" s="1"/>
  <c r="D258" i="20" s="1"/>
  <c r="F258" i="20" s="1"/>
  <c r="H258" i="20" s="1"/>
  <c r="F260" i="19"/>
  <c r="H260" i="19" s="1"/>
  <c r="D259" i="20" s="1"/>
  <c r="F259" i="20" s="1"/>
  <c r="H259" i="20" s="1"/>
  <c r="F261" i="19"/>
  <c r="H261" i="19" s="1"/>
  <c r="D260" i="20" s="1"/>
  <c r="F260" i="20" s="1"/>
  <c r="H260" i="20" s="1"/>
  <c r="F262" i="19"/>
  <c r="H262" i="19" s="1"/>
  <c r="D261" i="20" s="1"/>
  <c r="F261" i="20" s="1"/>
  <c r="H261" i="20" s="1"/>
  <c r="F263" i="19"/>
  <c r="H263" i="19" s="1"/>
  <c r="D262" i="20" s="1"/>
  <c r="F262" i="20" s="1"/>
  <c r="H262" i="20" s="1"/>
  <c r="F264" i="19"/>
  <c r="H264" i="19" s="1"/>
  <c r="D263" i="20" s="1"/>
  <c r="F263" i="20" s="1"/>
  <c r="H263" i="20" s="1"/>
  <c r="F265" i="19"/>
  <c r="H265" i="19" s="1"/>
  <c r="D264" i="20" s="1"/>
  <c r="F264" i="20" s="1"/>
  <c r="H264" i="20" s="1"/>
  <c r="F266" i="19"/>
  <c r="H266" i="19" s="1"/>
  <c r="D265" i="20" s="1"/>
  <c r="F265" i="20" s="1"/>
  <c r="H265" i="20" s="1"/>
  <c r="F267" i="19"/>
  <c r="H267" i="19" s="1"/>
  <c r="D266" i="20" s="1"/>
  <c r="F266" i="20" s="1"/>
  <c r="H266" i="20" s="1"/>
  <c r="F268" i="19"/>
  <c r="H268" i="19" s="1"/>
  <c r="D267" i="20" s="1"/>
  <c r="F267" i="20" s="1"/>
  <c r="H267" i="20" s="1"/>
  <c r="F269" i="19"/>
  <c r="H269" i="19" s="1"/>
  <c r="D268" i="20" s="1"/>
  <c r="F268" i="20" s="1"/>
  <c r="H268" i="20" s="1"/>
  <c r="F270" i="19"/>
  <c r="H270" i="19" s="1"/>
  <c r="D269" i="20" s="1"/>
  <c r="F269" i="20" s="1"/>
  <c r="H269" i="20" s="1"/>
  <c r="F271" i="19"/>
  <c r="H271" i="19" s="1"/>
  <c r="D270" i="20" s="1"/>
  <c r="F270" i="20" s="1"/>
  <c r="H270" i="20" s="1"/>
  <c r="D272" i="22" s="1"/>
  <c r="F272" i="22" s="1"/>
  <c r="H272" i="22" s="1"/>
  <c r="F272" i="19"/>
  <c r="H272" i="19" s="1"/>
  <c r="D271" i="20" s="1"/>
  <c r="F271" i="20" s="1"/>
  <c r="H271" i="20" s="1"/>
  <c r="D273" i="22" s="1"/>
  <c r="F273" i="22" s="1"/>
  <c r="H273" i="22" s="1"/>
  <c r="F273" i="19"/>
  <c r="H273" i="19" s="1"/>
  <c r="D272" i="20" s="1"/>
  <c r="F272" i="20" s="1"/>
  <c r="H272" i="20" s="1"/>
  <c r="F274" i="19"/>
  <c r="H274" i="19" s="1"/>
  <c r="D273" i="20" s="1"/>
  <c r="F273" i="20" s="1"/>
  <c r="H273" i="20" s="1"/>
  <c r="F275" i="19"/>
  <c r="H275" i="19" s="1"/>
  <c r="D274" i="20" s="1"/>
  <c r="F274" i="20" s="1"/>
  <c r="H274" i="20" s="1"/>
  <c r="F276" i="19"/>
  <c r="H276" i="19" s="1"/>
  <c r="D275" i="20" s="1"/>
  <c r="F275" i="20" s="1"/>
  <c r="H275" i="20" s="1"/>
  <c r="F277" i="19"/>
  <c r="H277" i="19" s="1"/>
  <c r="D276" i="20" s="1"/>
  <c r="F276" i="20" s="1"/>
  <c r="H276" i="20" s="1"/>
  <c r="D278" i="22" s="1"/>
  <c r="F278" i="22" s="1"/>
  <c r="H278" i="22" s="1"/>
  <c r="F278" i="19"/>
  <c r="H278" i="19" s="1"/>
  <c r="D277" i="20" s="1"/>
  <c r="F277" i="20" s="1"/>
  <c r="H277" i="20" s="1"/>
  <c r="D279" i="22" s="1"/>
  <c r="F279" i="22" s="1"/>
  <c r="H279" i="22" s="1"/>
  <c r="F279" i="19"/>
  <c r="H279" i="19" s="1"/>
  <c r="D278" i="20" s="1"/>
  <c r="F278" i="20" s="1"/>
  <c r="H278" i="20" s="1"/>
  <c r="F280" i="19"/>
  <c r="H280" i="19" s="1"/>
  <c r="D279" i="20" s="1"/>
  <c r="F279" i="20" s="1"/>
  <c r="H279" i="20" s="1"/>
  <c r="F281" i="19"/>
  <c r="H281" i="19" s="1"/>
  <c r="D280" i="20" s="1"/>
  <c r="F280" i="20" s="1"/>
  <c r="H280" i="20" s="1"/>
  <c r="F282" i="19"/>
  <c r="F283" i="19"/>
  <c r="H283" i="19" s="1"/>
  <c r="D282" i="20" s="1"/>
  <c r="F282" i="20" s="1"/>
  <c r="H282" i="20" s="1"/>
  <c r="F284" i="19"/>
  <c r="H284" i="19" s="1"/>
  <c r="D283" i="20" s="1"/>
  <c r="F283" i="20" s="1"/>
  <c r="H283" i="20" s="1"/>
  <c r="F285" i="19"/>
  <c r="H285" i="19" s="1"/>
  <c r="D284" i="20" s="1"/>
  <c r="F284" i="20" s="1"/>
  <c r="H284" i="20" s="1"/>
  <c r="F286" i="19"/>
  <c r="H286" i="19" s="1"/>
  <c r="D285" i="20" s="1"/>
  <c r="F285" i="20" s="1"/>
  <c r="H285" i="20" s="1"/>
  <c r="F287" i="19"/>
  <c r="H287" i="19" s="1"/>
  <c r="D286" i="20" s="1"/>
  <c r="F286" i="20" s="1"/>
  <c r="H286" i="20" s="1"/>
  <c r="F288" i="19"/>
  <c r="H288" i="19" s="1"/>
  <c r="D287" i="20" s="1"/>
  <c r="F287" i="20" s="1"/>
  <c r="H287" i="20" s="1"/>
  <c r="F289" i="19"/>
  <c r="H289" i="19" s="1"/>
  <c r="D288" i="20" s="1"/>
  <c r="F288" i="20" s="1"/>
  <c r="H288" i="20" s="1"/>
  <c r="F290" i="19"/>
  <c r="H290" i="19" s="1"/>
  <c r="D289" i="20" s="1"/>
  <c r="F289" i="20" s="1"/>
  <c r="H289" i="20" s="1"/>
  <c r="F291" i="19"/>
  <c r="H291" i="19" s="1"/>
  <c r="D290" i="20" s="1"/>
  <c r="F290" i="20" s="1"/>
  <c r="H290" i="20" s="1"/>
  <c r="D292" i="22" s="1"/>
  <c r="F292" i="22" s="1"/>
  <c r="H292" i="22" s="1"/>
  <c r="F292" i="19"/>
  <c r="H292" i="19" s="1"/>
  <c r="D291" i="20" s="1"/>
  <c r="F291" i="20" s="1"/>
  <c r="H291" i="20" s="1"/>
  <c r="D293" i="22" s="1"/>
  <c r="F293" i="22" s="1"/>
  <c r="H293" i="22" s="1"/>
  <c r="F293" i="19"/>
  <c r="H293" i="19" s="1"/>
  <c r="D292" i="20" s="1"/>
  <c r="F292" i="20" s="1"/>
  <c r="H292" i="20" s="1"/>
  <c r="F294" i="19"/>
  <c r="H294" i="19" s="1"/>
  <c r="D293" i="20" s="1"/>
  <c r="F293" i="20" s="1"/>
  <c r="H293" i="20" s="1"/>
  <c r="D295" i="22" s="1"/>
  <c r="F295" i="22" s="1"/>
  <c r="H295" i="22" s="1"/>
  <c r="F295" i="19"/>
  <c r="H295" i="19" s="1"/>
  <c r="D294" i="20" s="1"/>
  <c r="F294" i="20" s="1"/>
  <c r="H294" i="20" s="1"/>
  <c r="F296" i="19"/>
  <c r="H296" i="19" s="1"/>
  <c r="D295" i="20" s="1"/>
  <c r="F295" i="20" s="1"/>
  <c r="H295" i="20" s="1"/>
  <c r="F297" i="19"/>
  <c r="H297" i="19" s="1"/>
  <c r="D296" i="20" s="1"/>
  <c r="F296" i="20" s="1"/>
  <c r="H296" i="20" s="1"/>
  <c r="F298" i="19"/>
  <c r="H298" i="19" s="1"/>
  <c r="D297" i="20" s="1"/>
  <c r="F297" i="20" s="1"/>
  <c r="H297" i="20" s="1"/>
  <c r="F299" i="19"/>
  <c r="H299" i="19" s="1"/>
  <c r="D298" i="20" s="1"/>
  <c r="F298" i="20" s="1"/>
  <c r="H298" i="20" s="1"/>
  <c r="F300" i="19"/>
  <c r="H300" i="19" s="1"/>
  <c r="D299" i="20" s="1"/>
  <c r="F299" i="20" s="1"/>
  <c r="H299" i="20" s="1"/>
  <c r="F301" i="19"/>
  <c r="H301" i="19" s="1"/>
  <c r="D300" i="20" s="1"/>
  <c r="F300" i="20" s="1"/>
  <c r="H300" i="20" s="1"/>
  <c r="F302" i="19"/>
  <c r="H302" i="19" s="1"/>
  <c r="D301" i="20" s="1"/>
  <c r="F301" i="20" s="1"/>
  <c r="H301" i="20" s="1"/>
  <c r="F303" i="19"/>
  <c r="H303" i="19" s="1"/>
  <c r="D302" i="20" s="1"/>
  <c r="F302" i="20" s="1"/>
  <c r="H302" i="20" s="1"/>
  <c r="F304" i="19"/>
  <c r="H304" i="19" s="1"/>
  <c r="D303" i="20" s="1"/>
  <c r="F303" i="20" s="1"/>
  <c r="H303" i="20" s="1"/>
  <c r="F305" i="19"/>
  <c r="H305" i="19" s="1"/>
  <c r="D304" i="20" s="1"/>
  <c r="F304" i="20" s="1"/>
  <c r="H304" i="20" s="1"/>
  <c r="F306" i="19"/>
  <c r="H306" i="19" s="1"/>
  <c r="D305" i="20" s="1"/>
  <c r="F305" i="20" s="1"/>
  <c r="H305" i="20" s="1"/>
  <c r="F255" i="19"/>
  <c r="H255" i="19" s="1"/>
  <c r="D254" i="20" s="1"/>
  <c r="F254" i="20" s="1"/>
  <c r="H254" i="20" s="1"/>
  <c r="J297" i="20" l="1"/>
  <c r="D299" i="22"/>
  <c r="F299" i="22" s="1"/>
  <c r="H299" i="22" s="1"/>
  <c r="J273" i="20"/>
  <c r="D275" i="22"/>
  <c r="F275" i="22" s="1"/>
  <c r="H275" i="22" s="1"/>
  <c r="J198" i="20"/>
  <c r="D200" i="22"/>
  <c r="F200" i="22" s="1"/>
  <c r="H200" i="22" s="1"/>
  <c r="J296" i="20"/>
  <c r="D298" i="22"/>
  <c r="F298" i="22" s="1"/>
  <c r="H298" i="22" s="1"/>
  <c r="J234" i="20"/>
  <c r="D236" i="22"/>
  <c r="F236" i="22" s="1"/>
  <c r="H236" i="22" s="1"/>
  <c r="J259" i="20"/>
  <c r="D261" i="22"/>
  <c r="F261" i="22" s="1"/>
  <c r="H261" i="22" s="1"/>
  <c r="D296" i="23"/>
  <c r="F296" i="23" s="1"/>
  <c r="H296" i="23" s="1"/>
  <c r="J295" i="22"/>
  <c r="K296" i="22"/>
  <c r="J298" i="20"/>
  <c r="D300" i="22"/>
  <c r="F300" i="22" s="1"/>
  <c r="H300" i="22" s="1"/>
  <c r="J286" i="20"/>
  <c r="D288" i="22"/>
  <c r="F288" i="22" s="1"/>
  <c r="H288" i="22" s="1"/>
  <c r="J274" i="20"/>
  <c r="D276" i="22"/>
  <c r="F276" i="22" s="1"/>
  <c r="H276" i="22" s="1"/>
  <c r="J262" i="20"/>
  <c r="D264" i="22"/>
  <c r="F264" i="22" s="1"/>
  <c r="H264" i="22" s="1"/>
  <c r="J240" i="22"/>
  <c r="D241" i="23"/>
  <c r="F241" i="23" s="1"/>
  <c r="H241" i="23" s="1"/>
  <c r="J224" i="20"/>
  <c r="D226" i="22"/>
  <c r="F226" i="22" s="1"/>
  <c r="H226" i="22" s="1"/>
  <c r="J211" i="20"/>
  <c r="D213" i="22"/>
  <c r="F213" i="22" s="1"/>
  <c r="H213" i="22" s="1"/>
  <c r="J199" i="20"/>
  <c r="D201" i="22"/>
  <c r="F201" i="22" s="1"/>
  <c r="H201" i="22" s="1"/>
  <c r="J172" i="22"/>
  <c r="D173" i="23"/>
  <c r="F173" i="23" s="1"/>
  <c r="H173" i="23" s="1"/>
  <c r="J173" i="23" s="1"/>
  <c r="J143" i="20"/>
  <c r="D141" i="22"/>
  <c r="F141" i="22" s="1"/>
  <c r="H141" i="22" s="1"/>
  <c r="J152" i="22"/>
  <c r="D152" i="23"/>
  <c r="F152" i="23" s="1"/>
  <c r="H152" i="23" s="1"/>
  <c r="J284" i="20"/>
  <c r="D286" i="22"/>
  <c r="F286" i="22" s="1"/>
  <c r="H286" i="22" s="1"/>
  <c r="J321" i="20"/>
  <c r="D323" i="22"/>
  <c r="F323" i="22" s="1"/>
  <c r="H323" i="22" s="1"/>
  <c r="J254" i="20"/>
  <c r="D256" i="22"/>
  <c r="F256" i="22" s="1"/>
  <c r="H256" i="22" s="1"/>
  <c r="J294" i="20"/>
  <c r="D296" i="22"/>
  <c r="F296" i="22" s="1"/>
  <c r="H296" i="22" s="1"/>
  <c r="J282" i="20"/>
  <c r="D284" i="22"/>
  <c r="F284" i="22" s="1"/>
  <c r="H284" i="22" s="1"/>
  <c r="D273" i="23"/>
  <c r="F273" i="23" s="1"/>
  <c r="H273" i="23" s="1"/>
  <c r="J272" i="22"/>
  <c r="K274" i="22"/>
  <c r="J258" i="20"/>
  <c r="D260" i="22"/>
  <c r="F260" i="22" s="1"/>
  <c r="H260" i="22" s="1"/>
  <c r="J232" i="20"/>
  <c r="D234" i="22"/>
  <c r="F234" i="22" s="1"/>
  <c r="H234" i="22" s="1"/>
  <c r="J222" i="22"/>
  <c r="D223" i="23"/>
  <c r="F223" i="23" s="1"/>
  <c r="H223" i="23" s="1"/>
  <c r="J207" i="20"/>
  <c r="D209" i="22"/>
  <c r="F209" i="22" s="1"/>
  <c r="H209" i="22" s="1"/>
  <c r="J168" i="20"/>
  <c r="D170" i="22"/>
  <c r="F170" i="22" s="1"/>
  <c r="H170" i="22" s="1"/>
  <c r="F156" i="20"/>
  <c r="H156" i="20" s="1"/>
  <c r="J156" i="20" s="1"/>
  <c r="D154" i="22"/>
  <c r="F154" i="22" s="1"/>
  <c r="H154" i="22" s="1"/>
  <c r="J170" i="20"/>
  <c r="J187" i="19"/>
  <c r="I189" i="19" s="1"/>
  <c r="I333" i="19" s="1"/>
  <c r="D186" i="20"/>
  <c r="F186" i="20" s="1"/>
  <c r="H186" i="20" s="1"/>
  <c r="J285" i="20"/>
  <c r="D287" i="22"/>
  <c r="F287" i="22" s="1"/>
  <c r="H287" i="22" s="1"/>
  <c r="J210" i="20"/>
  <c r="D212" i="22"/>
  <c r="F212" i="22" s="1"/>
  <c r="H212" i="22" s="1"/>
  <c r="J222" i="20"/>
  <c r="D224" i="22"/>
  <c r="F224" i="22" s="1"/>
  <c r="H224" i="22" s="1"/>
  <c r="D274" i="23"/>
  <c r="F274" i="23" s="1"/>
  <c r="H274" i="23" s="1"/>
  <c r="K275" i="22"/>
  <c r="J273" i="22"/>
  <c r="J257" i="20"/>
  <c r="D259" i="22"/>
  <c r="F259" i="22" s="1"/>
  <c r="H259" i="22" s="1"/>
  <c r="J304" i="20"/>
  <c r="D306" i="22"/>
  <c r="F306" i="22" s="1"/>
  <c r="H306" i="22" s="1"/>
  <c r="J292" i="20"/>
  <c r="D294" i="22"/>
  <c r="F294" i="22" s="1"/>
  <c r="H294" i="22" s="1"/>
  <c r="J280" i="20"/>
  <c r="D282" i="22"/>
  <c r="F282" i="22" s="1"/>
  <c r="H282" i="22" s="1"/>
  <c r="J268" i="20"/>
  <c r="D270" i="22"/>
  <c r="F270" i="22" s="1"/>
  <c r="H270" i="22" s="1"/>
  <c r="J256" i="20"/>
  <c r="D258" i="22"/>
  <c r="F258" i="22" s="1"/>
  <c r="H258" i="22" s="1"/>
  <c r="J230" i="20"/>
  <c r="D232" i="22"/>
  <c r="F232" i="22" s="1"/>
  <c r="H232" i="22" s="1"/>
  <c r="J205" i="20"/>
  <c r="D207" i="22"/>
  <c r="F207" i="22" s="1"/>
  <c r="H207" i="22" s="1"/>
  <c r="J176" i="20"/>
  <c r="D178" i="22"/>
  <c r="F178" i="22" s="1"/>
  <c r="H178" i="22" s="1"/>
  <c r="J136" i="20"/>
  <c r="D136" i="22"/>
  <c r="F136" i="22" s="1"/>
  <c r="H136" i="22" s="1"/>
  <c r="J238" i="20"/>
  <c r="J142" i="20"/>
  <c r="D140" i="22"/>
  <c r="F140" i="22" s="1"/>
  <c r="H140" i="22" s="1"/>
  <c r="D324" i="23"/>
  <c r="F324" i="23" s="1"/>
  <c r="H324" i="23" s="1"/>
  <c r="J322" i="22"/>
  <c r="J231" i="20"/>
  <c r="D233" i="22"/>
  <c r="F233" i="22" s="1"/>
  <c r="H233" i="22" s="1"/>
  <c r="J303" i="20"/>
  <c r="D305" i="22"/>
  <c r="F305" i="22" s="1"/>
  <c r="H305" i="22" s="1"/>
  <c r="D294" i="23"/>
  <c r="F294" i="23" s="1"/>
  <c r="H294" i="23" s="1"/>
  <c r="J293" i="22"/>
  <c r="K295" i="22"/>
  <c r="K281" i="20"/>
  <c r="D281" i="22"/>
  <c r="F281" i="22" s="1"/>
  <c r="H281" i="22" s="1"/>
  <c r="J267" i="20"/>
  <c r="D269" i="22"/>
  <c r="F269" i="22" s="1"/>
  <c r="H269" i="22" s="1"/>
  <c r="J255" i="20"/>
  <c r="D257" i="22"/>
  <c r="F257" i="22" s="1"/>
  <c r="H257" i="22" s="1"/>
  <c r="J229" i="20"/>
  <c r="D231" i="22"/>
  <c r="F231" i="22" s="1"/>
  <c r="H231" i="22" s="1"/>
  <c r="J217" i="20"/>
  <c r="D219" i="22"/>
  <c r="F219" i="22" s="1"/>
  <c r="H219" i="22" s="1"/>
  <c r="J204" i="20"/>
  <c r="D206" i="22"/>
  <c r="F206" i="22" s="1"/>
  <c r="H206" i="22" s="1"/>
  <c r="J175" i="20"/>
  <c r="D177" i="22"/>
  <c r="F177" i="22" s="1"/>
  <c r="H177" i="22" s="1"/>
  <c r="J135" i="20"/>
  <c r="D135" i="22"/>
  <c r="F135" i="22" s="1"/>
  <c r="H135" i="22" s="1"/>
  <c r="J261" i="20"/>
  <c r="D263" i="22"/>
  <c r="F263" i="22" s="1"/>
  <c r="H263" i="22" s="1"/>
  <c r="J260" i="20"/>
  <c r="D262" i="22"/>
  <c r="F262" i="22" s="1"/>
  <c r="H262" i="22" s="1"/>
  <c r="J233" i="20"/>
  <c r="D235" i="22"/>
  <c r="F235" i="22" s="1"/>
  <c r="H235" i="22" s="1"/>
  <c r="J131" i="20"/>
  <c r="D131" i="22"/>
  <c r="F131" i="22" s="1"/>
  <c r="H131" i="22" s="1"/>
  <c r="J302" i="20"/>
  <c r="D304" i="22"/>
  <c r="F304" i="22" s="1"/>
  <c r="H304" i="22" s="1"/>
  <c r="D293" i="23"/>
  <c r="F293" i="23" s="1"/>
  <c r="H293" i="23" s="1"/>
  <c r="K294" i="22"/>
  <c r="J292" i="22"/>
  <c r="K280" i="20"/>
  <c r="D280" i="22"/>
  <c r="F280" i="22" s="1"/>
  <c r="H280" i="22" s="1"/>
  <c r="J266" i="20"/>
  <c r="D268" i="22"/>
  <c r="F268" i="22" s="1"/>
  <c r="H268" i="22" s="1"/>
  <c r="J197" i="20"/>
  <c r="D199" i="22"/>
  <c r="F199" i="22" s="1"/>
  <c r="H199" i="22" s="1"/>
  <c r="J228" i="20"/>
  <c r="D230" i="22"/>
  <c r="F230" i="22" s="1"/>
  <c r="H230" i="22" s="1"/>
  <c r="J216" i="20"/>
  <c r="D218" i="22"/>
  <c r="F218" i="22" s="1"/>
  <c r="H218" i="22" s="1"/>
  <c r="J203" i="20"/>
  <c r="D205" i="22"/>
  <c r="F205" i="22" s="1"/>
  <c r="H205" i="22" s="1"/>
  <c r="J174" i="20"/>
  <c r="D176" i="22"/>
  <c r="F176" i="22" s="1"/>
  <c r="H176" i="22" s="1"/>
  <c r="J134" i="20"/>
  <c r="D134" i="22"/>
  <c r="F134" i="22" s="1"/>
  <c r="H134" i="22" s="1"/>
  <c r="J320" i="20"/>
  <c r="I328" i="20" s="1"/>
  <c r="I336" i="20" s="1"/>
  <c r="J223" i="20"/>
  <c r="D225" i="22"/>
  <c r="F225" i="22" s="1"/>
  <c r="H225" i="22" s="1"/>
  <c r="J209" i="20"/>
  <c r="D211" i="22"/>
  <c r="F211" i="22" s="1"/>
  <c r="H211" i="22" s="1"/>
  <c r="K285" i="20"/>
  <c r="D285" i="22"/>
  <c r="F285" i="22" s="1"/>
  <c r="H285" i="22" s="1"/>
  <c r="J177" i="20"/>
  <c r="D179" i="22"/>
  <c r="F179" i="22" s="1"/>
  <c r="H179" i="22" s="1"/>
  <c r="J301" i="20"/>
  <c r="D303" i="22"/>
  <c r="F303" i="22" s="1"/>
  <c r="H303" i="22" s="1"/>
  <c r="J289" i="20"/>
  <c r="D291" i="22"/>
  <c r="F291" i="22" s="1"/>
  <c r="H291" i="22" s="1"/>
  <c r="D280" i="23"/>
  <c r="F280" i="23" s="1"/>
  <c r="H280" i="23" s="1"/>
  <c r="J279" i="22"/>
  <c r="K281" i="22"/>
  <c r="J265" i="20"/>
  <c r="D267" i="22"/>
  <c r="F267" i="22" s="1"/>
  <c r="H267" i="22" s="1"/>
  <c r="J241" i="20"/>
  <c r="D243" i="22"/>
  <c r="F243" i="22" s="1"/>
  <c r="H243" i="22" s="1"/>
  <c r="J227" i="20"/>
  <c r="D229" i="22"/>
  <c r="F229" i="22" s="1"/>
  <c r="H229" i="22" s="1"/>
  <c r="J215" i="20"/>
  <c r="D217" i="22"/>
  <c r="F217" i="22" s="1"/>
  <c r="H217" i="22" s="1"/>
  <c r="J202" i="20"/>
  <c r="D204" i="22"/>
  <c r="F204" i="22" s="1"/>
  <c r="H204" i="22" s="1"/>
  <c r="J173" i="20"/>
  <c r="D175" i="22"/>
  <c r="F175" i="22" s="1"/>
  <c r="H175" i="22" s="1"/>
  <c r="J133" i="20"/>
  <c r="D133" i="22"/>
  <c r="F133" i="22" s="1"/>
  <c r="H133" i="22" s="1"/>
  <c r="J237" i="20"/>
  <c r="D239" i="22"/>
  <c r="F239" i="22" s="1"/>
  <c r="H239" i="22" s="1"/>
  <c r="J272" i="20"/>
  <c r="D274" i="22"/>
  <c r="F274" i="22" s="1"/>
  <c r="H274" i="22" s="1"/>
  <c r="J295" i="20"/>
  <c r="D297" i="22"/>
  <c r="F297" i="22" s="1"/>
  <c r="H297" i="22" s="1"/>
  <c r="J208" i="20"/>
  <c r="D210" i="22"/>
  <c r="F210" i="22" s="1"/>
  <c r="H210" i="22" s="1"/>
  <c r="J305" i="20"/>
  <c r="D307" i="22"/>
  <c r="F307" i="22" s="1"/>
  <c r="H307" i="22" s="1"/>
  <c r="J206" i="20"/>
  <c r="D208" i="22"/>
  <c r="F208" i="22" s="1"/>
  <c r="H208" i="22" s="1"/>
  <c r="J300" i="20"/>
  <c r="D302" i="22"/>
  <c r="F302" i="22" s="1"/>
  <c r="H302" i="22" s="1"/>
  <c r="J288" i="20"/>
  <c r="D290" i="22"/>
  <c r="F290" i="22" s="1"/>
  <c r="H290" i="22" s="1"/>
  <c r="D279" i="23"/>
  <c r="F279" i="23" s="1"/>
  <c r="H279" i="23" s="1"/>
  <c r="K297" i="22"/>
  <c r="J278" i="22"/>
  <c r="J264" i="20"/>
  <c r="D266" i="22"/>
  <c r="F266" i="22" s="1"/>
  <c r="H266" i="22" s="1"/>
  <c r="J240" i="20"/>
  <c r="D242" i="22"/>
  <c r="F242" i="22" s="1"/>
  <c r="H242" i="22" s="1"/>
  <c r="J213" i="20"/>
  <c r="D215" i="22"/>
  <c r="F215" i="22" s="1"/>
  <c r="H215" i="22" s="1"/>
  <c r="J201" i="20"/>
  <c r="D203" i="22"/>
  <c r="F203" i="22" s="1"/>
  <c r="H203" i="22" s="1"/>
  <c r="J172" i="20"/>
  <c r="D174" i="22"/>
  <c r="F174" i="22" s="1"/>
  <c r="H174" i="22" s="1"/>
  <c r="J132" i="20"/>
  <c r="D132" i="22"/>
  <c r="F132" i="22" s="1"/>
  <c r="H132" i="22" s="1"/>
  <c r="D137" i="23"/>
  <c r="F137" i="23" s="1"/>
  <c r="H137" i="23" s="1"/>
  <c r="J137" i="22"/>
  <c r="J169" i="20"/>
  <c r="D171" i="22"/>
  <c r="F171" i="22" s="1"/>
  <c r="H171" i="22" s="1"/>
  <c r="F155" i="20"/>
  <c r="H155" i="20" s="1"/>
  <c r="J155" i="20" s="1"/>
  <c r="D153" i="22"/>
  <c r="F153" i="22" s="1"/>
  <c r="H153" i="22" s="1"/>
  <c r="J221" i="20"/>
  <c r="D223" i="22"/>
  <c r="F223" i="22" s="1"/>
  <c r="H223" i="22" s="1"/>
  <c r="J269" i="20"/>
  <c r="D271" i="22"/>
  <c r="F271" i="22" s="1"/>
  <c r="H271" i="22" s="1"/>
  <c r="J299" i="20"/>
  <c r="D301" i="22"/>
  <c r="F301" i="22" s="1"/>
  <c r="H301" i="22" s="1"/>
  <c r="K289" i="20"/>
  <c r="D289" i="22"/>
  <c r="F289" i="22" s="1"/>
  <c r="H289" i="22" s="1"/>
  <c r="K278" i="20"/>
  <c r="D277" i="22"/>
  <c r="F277" i="22" s="1"/>
  <c r="H277" i="22" s="1"/>
  <c r="J263" i="20"/>
  <c r="D265" i="22"/>
  <c r="F265" i="22" s="1"/>
  <c r="H265" i="22" s="1"/>
  <c r="J239" i="20"/>
  <c r="D241" i="22"/>
  <c r="F241" i="22" s="1"/>
  <c r="H241" i="22" s="1"/>
  <c r="J225" i="20"/>
  <c r="D227" i="22"/>
  <c r="F227" i="22" s="1"/>
  <c r="H227" i="22" s="1"/>
  <c r="J212" i="20"/>
  <c r="D214" i="22"/>
  <c r="F214" i="22" s="1"/>
  <c r="H214" i="22" s="1"/>
  <c r="J200" i="20"/>
  <c r="D202" i="22"/>
  <c r="F202" i="22" s="1"/>
  <c r="H202" i="22" s="1"/>
  <c r="J171" i="20"/>
  <c r="D173" i="22"/>
  <c r="F173" i="22" s="1"/>
  <c r="H173" i="22" s="1"/>
  <c r="F224" i="25"/>
  <c r="H224" i="25" s="1"/>
  <c r="D39" i="25"/>
  <c r="F39" i="25" s="1"/>
  <c r="H39" i="25" s="1"/>
  <c r="J39" i="24"/>
  <c r="J152" i="23"/>
  <c r="D152" i="24"/>
  <c r="F152" i="24" s="1"/>
  <c r="H152" i="24" s="1"/>
  <c r="J152" i="24" s="1"/>
  <c r="J157" i="20"/>
  <c r="I159" i="20" s="1"/>
  <c r="D155" i="22"/>
  <c r="F155" i="22" s="1"/>
  <c r="H155" i="22" s="1"/>
  <c r="J218" i="20"/>
  <c r="D220" i="22"/>
  <c r="F220" i="22" s="1"/>
  <c r="H220" i="22" s="1"/>
  <c r="J226" i="20"/>
  <c r="D228" i="22"/>
  <c r="F228" i="22" s="1"/>
  <c r="H228" i="22" s="1"/>
  <c r="K286" i="20"/>
  <c r="K284" i="20"/>
  <c r="D281" i="20"/>
  <c r="F281" i="20" s="1"/>
  <c r="H281" i="20" s="1"/>
  <c r="H282" i="19"/>
  <c r="J278" i="20"/>
  <c r="K290" i="20"/>
  <c r="J275" i="20"/>
  <c r="J279" i="20"/>
  <c r="J283" i="20"/>
  <c r="K287" i="20"/>
  <c r="J287" i="20"/>
  <c r="D219" i="20"/>
  <c r="F219" i="20" s="1"/>
  <c r="H219" i="20" s="1"/>
  <c r="K279" i="20"/>
  <c r="J277" i="20"/>
  <c r="I178" i="20"/>
  <c r="I334" i="20" s="1"/>
  <c r="K273" i="20"/>
  <c r="J271" i="20"/>
  <c r="J293" i="20"/>
  <c r="K294" i="20"/>
  <c r="K295" i="20"/>
  <c r="J276" i="20"/>
  <c r="K292" i="20"/>
  <c r="J290" i="20"/>
  <c r="K272" i="20"/>
  <c r="J270" i="20"/>
  <c r="K293" i="20"/>
  <c r="J291" i="20"/>
  <c r="J202" i="19"/>
  <c r="J203" i="19"/>
  <c r="J204" i="19"/>
  <c r="J205" i="19"/>
  <c r="J206" i="19"/>
  <c r="J207" i="19"/>
  <c r="J208" i="19"/>
  <c r="J209" i="19"/>
  <c r="J210" i="19"/>
  <c r="J211" i="19"/>
  <c r="J212" i="19"/>
  <c r="J173" i="22" l="1"/>
  <c r="D174" i="23"/>
  <c r="F174" i="23" s="1"/>
  <c r="H174" i="23" s="1"/>
  <c r="J174" i="23" s="1"/>
  <c r="D278" i="23"/>
  <c r="F278" i="23" s="1"/>
  <c r="H278" i="23" s="1"/>
  <c r="K280" i="22"/>
  <c r="J277" i="22"/>
  <c r="J171" i="22"/>
  <c r="D172" i="23"/>
  <c r="F172" i="23" s="1"/>
  <c r="H172" i="23" s="1"/>
  <c r="J172" i="23" s="1"/>
  <c r="D243" i="23"/>
  <c r="F243" i="23" s="1"/>
  <c r="H243" i="23" s="1"/>
  <c r="J242" i="22"/>
  <c r="D212" i="23"/>
  <c r="F212" i="23" s="1"/>
  <c r="H212" i="23" s="1"/>
  <c r="J211" i="22"/>
  <c r="D183" i="24"/>
  <c r="F183" i="24" s="1"/>
  <c r="H183" i="24" s="1"/>
  <c r="J177" i="22"/>
  <c r="D178" i="23"/>
  <c r="F178" i="23" s="1"/>
  <c r="H178" i="23" s="1"/>
  <c r="J178" i="23" s="1"/>
  <c r="J273" i="23"/>
  <c r="D279" i="24"/>
  <c r="F279" i="24" s="1"/>
  <c r="H279" i="24" s="1"/>
  <c r="K275" i="23"/>
  <c r="J261" i="22"/>
  <c r="D262" i="23"/>
  <c r="F262" i="23" s="1"/>
  <c r="H262" i="23" s="1"/>
  <c r="D308" i="23"/>
  <c r="F308" i="23" s="1"/>
  <c r="H308" i="23" s="1"/>
  <c r="J307" i="22"/>
  <c r="J175" i="22"/>
  <c r="D176" i="23"/>
  <c r="F176" i="23" s="1"/>
  <c r="H176" i="23" s="1"/>
  <c r="J176" i="23" s="1"/>
  <c r="D181" i="24"/>
  <c r="F181" i="24" s="1"/>
  <c r="H181" i="24" s="1"/>
  <c r="D231" i="23"/>
  <c r="F231" i="23" s="1"/>
  <c r="H231" i="23" s="1"/>
  <c r="J230" i="22"/>
  <c r="J224" i="22"/>
  <c r="D225" i="23"/>
  <c r="F225" i="23" s="1"/>
  <c r="H225" i="23" s="1"/>
  <c r="D285" i="23"/>
  <c r="F285" i="23" s="1"/>
  <c r="H285" i="23" s="1"/>
  <c r="J284" i="22"/>
  <c r="K286" i="22"/>
  <c r="J141" i="22"/>
  <c r="D141" i="23"/>
  <c r="F141" i="23" s="1"/>
  <c r="H141" i="23" s="1"/>
  <c r="J141" i="23" s="1"/>
  <c r="D265" i="23"/>
  <c r="F265" i="23" s="1"/>
  <c r="H265" i="23" s="1"/>
  <c r="J264" i="22"/>
  <c r="J202" i="22"/>
  <c r="D203" i="23"/>
  <c r="F203" i="23" s="1"/>
  <c r="H203" i="23" s="1"/>
  <c r="D290" i="23"/>
  <c r="F290" i="23" s="1"/>
  <c r="H290" i="23" s="1"/>
  <c r="K291" i="22"/>
  <c r="J289" i="22"/>
  <c r="D267" i="23"/>
  <c r="F267" i="23" s="1"/>
  <c r="H267" i="23" s="1"/>
  <c r="J266" i="22"/>
  <c r="D226" i="23"/>
  <c r="F226" i="23" s="1"/>
  <c r="H226" i="23" s="1"/>
  <c r="J225" i="22"/>
  <c r="J131" i="22"/>
  <c r="D131" i="23"/>
  <c r="F131" i="23" s="1"/>
  <c r="H131" i="23" s="1"/>
  <c r="D207" i="23"/>
  <c r="F207" i="23" s="1"/>
  <c r="H207" i="23" s="1"/>
  <c r="J206" i="22"/>
  <c r="J136" i="22"/>
  <c r="D136" i="23"/>
  <c r="F136" i="23" s="1"/>
  <c r="H136" i="23" s="1"/>
  <c r="J136" i="23" s="1"/>
  <c r="D283" i="23"/>
  <c r="F283" i="23" s="1"/>
  <c r="H283" i="23" s="1"/>
  <c r="J282" i="22"/>
  <c r="J209" i="22"/>
  <c r="D210" i="23"/>
  <c r="F210" i="23" s="1"/>
  <c r="H210" i="23" s="1"/>
  <c r="D237" i="23"/>
  <c r="F237" i="23" s="1"/>
  <c r="H237" i="23" s="1"/>
  <c r="J236" i="22"/>
  <c r="D282" i="23"/>
  <c r="F282" i="23" s="1"/>
  <c r="H282" i="23" s="1"/>
  <c r="J281" i="22"/>
  <c r="K283" i="22"/>
  <c r="D297" i="23"/>
  <c r="F297" i="23" s="1"/>
  <c r="H297" i="23" s="1"/>
  <c r="J296" i="22"/>
  <c r="D292" i="23"/>
  <c r="F292" i="23" s="1"/>
  <c r="H292" i="23" s="1"/>
  <c r="J291" i="22"/>
  <c r="D299" i="23"/>
  <c r="F299" i="23" s="1"/>
  <c r="H299" i="23" s="1"/>
  <c r="J298" i="22"/>
  <c r="J297" i="22"/>
  <c r="D298" i="23"/>
  <c r="F298" i="23" s="1"/>
  <c r="H298" i="23" s="1"/>
  <c r="J217" i="22"/>
  <c r="D218" i="23"/>
  <c r="F218" i="23" s="1"/>
  <c r="H218" i="23" s="1"/>
  <c r="J134" i="22"/>
  <c r="D134" i="23"/>
  <c r="F134" i="23" s="1"/>
  <c r="H134" i="23" s="1"/>
  <c r="D269" i="23"/>
  <c r="F269" i="23" s="1"/>
  <c r="H269" i="23" s="1"/>
  <c r="J268" i="22"/>
  <c r="J305" i="22"/>
  <c r="D306" i="23"/>
  <c r="F306" i="23" s="1"/>
  <c r="H306" i="23" s="1"/>
  <c r="D288" i="23"/>
  <c r="F288" i="23" s="1"/>
  <c r="H288" i="23" s="1"/>
  <c r="K289" i="22"/>
  <c r="J287" i="22"/>
  <c r="J256" i="22"/>
  <c r="D257" i="23"/>
  <c r="F257" i="23" s="1"/>
  <c r="H257" i="23" s="1"/>
  <c r="J201" i="22"/>
  <c r="D202" i="23"/>
  <c r="F202" i="23" s="1"/>
  <c r="H202" i="23" s="1"/>
  <c r="D289" i="23"/>
  <c r="F289" i="23" s="1"/>
  <c r="H289" i="23" s="1"/>
  <c r="J288" i="22"/>
  <c r="D171" i="23"/>
  <c r="F171" i="23" s="1"/>
  <c r="H171" i="23" s="1"/>
  <c r="J171" i="23" s="1"/>
  <c r="J170" i="22"/>
  <c r="D286" i="24"/>
  <c r="F286" i="24" s="1"/>
  <c r="H286" i="24" s="1"/>
  <c r="J280" i="23"/>
  <c r="K282" i="23"/>
  <c r="D300" i="24"/>
  <c r="F300" i="24" s="1"/>
  <c r="H300" i="24" s="1"/>
  <c r="K296" i="23"/>
  <c r="J294" i="23"/>
  <c r="D228" i="23"/>
  <c r="F228" i="23" s="1"/>
  <c r="H228" i="23" s="1"/>
  <c r="J227" i="22"/>
  <c r="D272" i="23"/>
  <c r="F272" i="23" s="1"/>
  <c r="H272" i="23" s="1"/>
  <c r="J271" i="22"/>
  <c r="D175" i="23"/>
  <c r="F175" i="23" s="1"/>
  <c r="H175" i="23" s="1"/>
  <c r="J175" i="23" s="1"/>
  <c r="D180" i="24"/>
  <c r="F180" i="24" s="1"/>
  <c r="H180" i="24" s="1"/>
  <c r="J174" i="22"/>
  <c r="D285" i="24"/>
  <c r="F285" i="24" s="1"/>
  <c r="H285" i="24" s="1"/>
  <c r="J279" i="23"/>
  <c r="K298" i="23"/>
  <c r="D304" i="23"/>
  <c r="F304" i="23" s="1"/>
  <c r="H304" i="23" s="1"/>
  <c r="J303" i="22"/>
  <c r="J262" i="22"/>
  <c r="D263" i="23"/>
  <c r="F263" i="23" s="1"/>
  <c r="H263" i="23" s="1"/>
  <c r="D232" i="23"/>
  <c r="F232" i="23" s="1"/>
  <c r="H232" i="23" s="1"/>
  <c r="J231" i="22"/>
  <c r="J207" i="22"/>
  <c r="D208" i="23"/>
  <c r="F208" i="23" s="1"/>
  <c r="H208" i="23" s="1"/>
  <c r="D307" i="23"/>
  <c r="F307" i="23" s="1"/>
  <c r="H307" i="23" s="1"/>
  <c r="J306" i="22"/>
  <c r="J234" i="22"/>
  <c r="D235" i="23"/>
  <c r="F235" i="23" s="1"/>
  <c r="H235" i="23" s="1"/>
  <c r="J235" i="23" s="1"/>
  <c r="D201" i="23"/>
  <c r="F201" i="23" s="1"/>
  <c r="H201" i="23" s="1"/>
  <c r="J200" i="22"/>
  <c r="J210" i="22"/>
  <c r="D211" i="23"/>
  <c r="F211" i="23" s="1"/>
  <c r="H211" i="23" s="1"/>
  <c r="D213" i="23"/>
  <c r="F213" i="23" s="1"/>
  <c r="H213" i="23" s="1"/>
  <c r="J212" i="22"/>
  <c r="D220" i="23"/>
  <c r="F220" i="23" s="1"/>
  <c r="H220" i="23" s="1"/>
  <c r="J219" i="22"/>
  <c r="J223" i="23"/>
  <c r="D229" i="24"/>
  <c r="F229" i="24" s="1"/>
  <c r="H229" i="24" s="1"/>
  <c r="D291" i="23"/>
  <c r="F291" i="23" s="1"/>
  <c r="H291" i="23" s="1"/>
  <c r="K292" i="22"/>
  <c r="J290" i="22"/>
  <c r="D275" i="23"/>
  <c r="F275" i="23" s="1"/>
  <c r="H275" i="23" s="1"/>
  <c r="J274" i="22"/>
  <c r="J229" i="22"/>
  <c r="D230" i="23"/>
  <c r="F230" i="23" s="1"/>
  <c r="H230" i="23" s="1"/>
  <c r="J176" i="22"/>
  <c r="D177" i="23"/>
  <c r="F177" i="23" s="1"/>
  <c r="H177" i="23" s="1"/>
  <c r="J177" i="23" s="1"/>
  <c r="D182" i="24"/>
  <c r="F182" i="24" s="1"/>
  <c r="H182" i="24" s="1"/>
  <c r="D281" i="23"/>
  <c r="F281" i="23" s="1"/>
  <c r="H281" i="23" s="1"/>
  <c r="K282" i="22"/>
  <c r="J280" i="22"/>
  <c r="D234" i="23"/>
  <c r="F234" i="23" s="1"/>
  <c r="H234" i="23" s="1"/>
  <c r="J233" i="22"/>
  <c r="J186" i="20"/>
  <c r="I188" i="20" s="1"/>
  <c r="J335" i="20" s="1"/>
  <c r="D188" i="22"/>
  <c r="F188" i="22" s="1"/>
  <c r="H188" i="22" s="1"/>
  <c r="D325" i="23"/>
  <c r="F325" i="23" s="1"/>
  <c r="H325" i="23" s="1"/>
  <c r="J323" i="22"/>
  <c r="I330" i="22" s="1"/>
  <c r="I338" i="22" s="1"/>
  <c r="J213" i="22"/>
  <c r="D214" i="23"/>
  <c r="F214" i="23" s="1"/>
  <c r="H214" i="23" s="1"/>
  <c r="J214" i="23" s="1"/>
  <c r="J300" i="22"/>
  <c r="D301" i="23"/>
  <c r="F301" i="23" s="1"/>
  <c r="H301" i="23" s="1"/>
  <c r="J281" i="20"/>
  <c r="D283" i="22"/>
  <c r="F283" i="22" s="1"/>
  <c r="H283" i="22" s="1"/>
  <c r="K276" i="23"/>
  <c r="D280" i="24"/>
  <c r="F280" i="24" s="1"/>
  <c r="H280" i="24" s="1"/>
  <c r="J274" i="23"/>
  <c r="J199" i="22"/>
  <c r="D200" i="23"/>
  <c r="F200" i="23" s="1"/>
  <c r="H200" i="23" s="1"/>
  <c r="J132" i="22"/>
  <c r="D132" i="23"/>
  <c r="F132" i="23" s="1"/>
  <c r="H132" i="23" s="1"/>
  <c r="D295" i="23"/>
  <c r="F295" i="23" s="1"/>
  <c r="H295" i="23" s="1"/>
  <c r="J294" i="22"/>
  <c r="J241" i="22"/>
  <c r="D242" i="23"/>
  <c r="F242" i="23" s="1"/>
  <c r="H242" i="23" s="1"/>
  <c r="D224" i="23"/>
  <c r="F224" i="23" s="1"/>
  <c r="H224" i="23" s="1"/>
  <c r="J223" i="22"/>
  <c r="J203" i="22"/>
  <c r="D204" i="23"/>
  <c r="F204" i="23" s="1"/>
  <c r="H204" i="23" s="1"/>
  <c r="D185" i="24"/>
  <c r="F185" i="24" s="1"/>
  <c r="H185" i="24" s="1"/>
  <c r="J179" i="22"/>
  <c r="D180" i="23"/>
  <c r="F180" i="23" s="1"/>
  <c r="H180" i="23" s="1"/>
  <c r="J180" i="23" s="1"/>
  <c r="D264" i="23"/>
  <c r="F264" i="23" s="1"/>
  <c r="H264" i="23" s="1"/>
  <c r="J263" i="22"/>
  <c r="D258" i="23"/>
  <c r="F258" i="23" s="1"/>
  <c r="H258" i="23" s="1"/>
  <c r="J257" i="22"/>
  <c r="D233" i="23"/>
  <c r="F233" i="23" s="1"/>
  <c r="H233" i="23" s="1"/>
  <c r="J232" i="22"/>
  <c r="J259" i="22"/>
  <c r="D260" i="23"/>
  <c r="F260" i="23" s="1"/>
  <c r="H260" i="23" s="1"/>
  <c r="D261" i="23"/>
  <c r="F261" i="23" s="1"/>
  <c r="H261" i="23" s="1"/>
  <c r="J260" i="22"/>
  <c r="D276" i="23"/>
  <c r="F276" i="23" s="1"/>
  <c r="H276" i="23" s="1"/>
  <c r="J275" i="22"/>
  <c r="J304" i="22"/>
  <c r="D305" i="23"/>
  <c r="F305" i="23" s="1"/>
  <c r="H305" i="23" s="1"/>
  <c r="J219" i="20"/>
  <c r="D221" i="22"/>
  <c r="F221" i="22" s="1"/>
  <c r="H221" i="22" s="1"/>
  <c r="D205" i="23"/>
  <c r="F205" i="23" s="1"/>
  <c r="H205" i="23" s="1"/>
  <c r="J204" i="22"/>
  <c r="J301" i="22"/>
  <c r="D302" i="23"/>
  <c r="F302" i="23" s="1"/>
  <c r="H302" i="23" s="1"/>
  <c r="D236" i="23"/>
  <c r="F236" i="23" s="1"/>
  <c r="H236" i="23" s="1"/>
  <c r="J235" i="22"/>
  <c r="D303" i="23"/>
  <c r="F303" i="23" s="1"/>
  <c r="H303" i="23" s="1"/>
  <c r="J302" i="22"/>
  <c r="D240" i="23"/>
  <c r="F240" i="23" s="1"/>
  <c r="H240" i="23" s="1"/>
  <c r="J239" i="22"/>
  <c r="J243" i="22"/>
  <c r="D244" i="23"/>
  <c r="F244" i="23" s="1"/>
  <c r="H244" i="23" s="1"/>
  <c r="J205" i="22"/>
  <c r="D206" i="23"/>
  <c r="F206" i="23" s="1"/>
  <c r="H206" i="23" s="1"/>
  <c r="D287" i="23"/>
  <c r="F287" i="23" s="1"/>
  <c r="H287" i="23" s="1"/>
  <c r="K288" i="22"/>
  <c r="J286" i="22"/>
  <c r="J226" i="22"/>
  <c r="D227" i="23"/>
  <c r="F227" i="23" s="1"/>
  <c r="H227" i="23" s="1"/>
  <c r="J137" i="23"/>
  <c r="D137" i="24"/>
  <c r="F137" i="24" s="1"/>
  <c r="H137" i="24" s="1"/>
  <c r="D215" i="23"/>
  <c r="F215" i="23" s="1"/>
  <c r="H215" i="23" s="1"/>
  <c r="J214" i="22"/>
  <c r="K283" i="20"/>
  <c r="D266" i="23"/>
  <c r="F266" i="23" s="1"/>
  <c r="H266" i="23" s="1"/>
  <c r="J265" i="22"/>
  <c r="D153" i="23"/>
  <c r="F153" i="23" s="1"/>
  <c r="H153" i="23" s="1"/>
  <c r="J153" i="22"/>
  <c r="J215" i="22"/>
  <c r="D216" i="23"/>
  <c r="F216" i="23" s="1"/>
  <c r="H216" i="23" s="1"/>
  <c r="J216" i="23" s="1"/>
  <c r="D286" i="23"/>
  <c r="F286" i="23" s="1"/>
  <c r="H286" i="23" s="1"/>
  <c r="J285" i="22"/>
  <c r="K287" i="22"/>
  <c r="D135" i="23"/>
  <c r="F135" i="23" s="1"/>
  <c r="H135" i="23" s="1"/>
  <c r="J135" i="22"/>
  <c r="J269" i="22"/>
  <c r="D270" i="23"/>
  <c r="F270" i="23" s="1"/>
  <c r="H270" i="23" s="1"/>
  <c r="J324" i="23"/>
  <c r="D330" i="24"/>
  <c r="F330" i="24" s="1"/>
  <c r="H330" i="24" s="1"/>
  <c r="D259" i="23"/>
  <c r="F259" i="23" s="1"/>
  <c r="H259" i="23" s="1"/>
  <c r="J258" i="22"/>
  <c r="D154" i="23"/>
  <c r="F154" i="23" s="1"/>
  <c r="H154" i="23" s="1"/>
  <c r="J154" i="22"/>
  <c r="D300" i="23"/>
  <c r="F300" i="23" s="1"/>
  <c r="H300" i="23" s="1"/>
  <c r="J299" i="22"/>
  <c r="D271" i="23"/>
  <c r="F271" i="23" s="1"/>
  <c r="H271" i="23" s="1"/>
  <c r="J270" i="22"/>
  <c r="D277" i="23"/>
  <c r="F277" i="23" s="1"/>
  <c r="H277" i="23" s="1"/>
  <c r="J276" i="22"/>
  <c r="D179" i="23"/>
  <c r="F179" i="23" s="1"/>
  <c r="H179" i="23" s="1"/>
  <c r="J179" i="23" s="1"/>
  <c r="J178" i="22"/>
  <c r="D209" i="23"/>
  <c r="F209" i="23" s="1"/>
  <c r="H209" i="23" s="1"/>
  <c r="J208" i="22"/>
  <c r="D133" i="23"/>
  <c r="F133" i="23" s="1"/>
  <c r="H133" i="23" s="1"/>
  <c r="J133" i="22"/>
  <c r="D268" i="23"/>
  <c r="F268" i="23" s="1"/>
  <c r="H268" i="23" s="1"/>
  <c r="J267" i="22"/>
  <c r="D219" i="23"/>
  <c r="F219" i="23" s="1"/>
  <c r="H219" i="23" s="1"/>
  <c r="J218" i="22"/>
  <c r="K295" i="23"/>
  <c r="D299" i="24"/>
  <c r="F299" i="24" s="1"/>
  <c r="H299" i="24" s="1"/>
  <c r="J293" i="23"/>
  <c r="J140" i="22"/>
  <c r="D140" i="23"/>
  <c r="F140" i="23" s="1"/>
  <c r="H140" i="23" s="1"/>
  <c r="J140" i="23" s="1"/>
  <c r="J241" i="23"/>
  <c r="D247" i="24"/>
  <c r="F247" i="24" s="1"/>
  <c r="H247" i="24" s="1"/>
  <c r="D302" i="24"/>
  <c r="F302" i="24" s="1"/>
  <c r="H302" i="24" s="1"/>
  <c r="J296" i="23"/>
  <c r="K297" i="23"/>
  <c r="J224" i="25"/>
  <c r="D223" i="26"/>
  <c r="F223" i="26" s="1"/>
  <c r="G223" i="26" s="1"/>
  <c r="D39" i="26"/>
  <c r="F39" i="26" s="1"/>
  <c r="H39" i="26" s="1"/>
  <c r="J39" i="26" s="1"/>
  <c r="J39" i="25"/>
  <c r="D153" i="25"/>
  <c r="F153" i="25" s="1"/>
  <c r="H153" i="25" s="1"/>
  <c r="D155" i="23"/>
  <c r="J155" i="22"/>
  <c r="J228" i="22"/>
  <c r="D229" i="23"/>
  <c r="F229" i="23" s="1"/>
  <c r="H229" i="23" s="1"/>
  <c r="D221" i="23"/>
  <c r="F221" i="23" s="1"/>
  <c r="H221" i="23" s="1"/>
  <c r="J220" i="22"/>
  <c r="I244" i="20"/>
  <c r="I332" i="20" s="1"/>
  <c r="I306" i="20"/>
  <c r="I333" i="20" s="1"/>
  <c r="J322" i="19"/>
  <c r="J321" i="19"/>
  <c r="A311" i="19"/>
  <c r="J306" i="19"/>
  <c r="J305" i="19"/>
  <c r="J304" i="19"/>
  <c r="J303" i="19"/>
  <c r="J302" i="19"/>
  <c r="J301" i="19"/>
  <c r="J300" i="19"/>
  <c r="J299" i="19"/>
  <c r="J298" i="19"/>
  <c r="J297" i="19"/>
  <c r="J296" i="19"/>
  <c r="J295" i="19"/>
  <c r="J294" i="19"/>
  <c r="J293" i="19"/>
  <c r="J290" i="19"/>
  <c r="J287" i="19"/>
  <c r="K285" i="19"/>
  <c r="K284" i="19"/>
  <c r="J283" i="19"/>
  <c r="J282" i="19"/>
  <c r="J281" i="19"/>
  <c r="J280" i="19"/>
  <c r="K282" i="19"/>
  <c r="J279" i="19"/>
  <c r="K281" i="19"/>
  <c r="K280" i="19"/>
  <c r="J275" i="19"/>
  <c r="J274" i="19"/>
  <c r="J273" i="19"/>
  <c r="K274" i="19"/>
  <c r="J270" i="19"/>
  <c r="J269" i="19"/>
  <c r="J268" i="19"/>
  <c r="J267" i="19"/>
  <c r="J266" i="19"/>
  <c r="J265" i="19"/>
  <c r="J264" i="19"/>
  <c r="J263" i="19"/>
  <c r="J262" i="19"/>
  <c r="J261" i="19"/>
  <c r="J260" i="19"/>
  <c r="J259" i="19"/>
  <c r="J258" i="19"/>
  <c r="J257" i="19"/>
  <c r="J256" i="19"/>
  <c r="J255" i="19"/>
  <c r="A249" i="19"/>
  <c r="J242" i="19"/>
  <c r="J241" i="19"/>
  <c r="J240" i="19"/>
  <c r="J239" i="19"/>
  <c r="J238" i="19"/>
  <c r="J235" i="19"/>
  <c r="J234" i="19"/>
  <c r="J233" i="19"/>
  <c r="J232" i="19"/>
  <c r="J231" i="19"/>
  <c r="J230" i="19"/>
  <c r="J229" i="19"/>
  <c r="J228" i="19"/>
  <c r="J227" i="19"/>
  <c r="J226" i="19"/>
  <c r="J225" i="19"/>
  <c r="J224" i="19"/>
  <c r="J223" i="19"/>
  <c r="J222" i="19"/>
  <c r="J221" i="19"/>
  <c r="J219" i="19"/>
  <c r="J218" i="19"/>
  <c r="J217" i="19"/>
  <c r="J216" i="19"/>
  <c r="J214" i="19"/>
  <c r="J213" i="19"/>
  <c r="J201" i="19"/>
  <c r="J200" i="19"/>
  <c r="J199" i="19"/>
  <c r="J198" i="19"/>
  <c r="J177" i="19"/>
  <c r="J176" i="19"/>
  <c r="J175" i="19"/>
  <c r="J174" i="19"/>
  <c r="J173" i="19"/>
  <c r="J172" i="19"/>
  <c r="J171" i="19"/>
  <c r="J170" i="19"/>
  <c r="J169" i="19"/>
  <c r="J168" i="19"/>
  <c r="A162" i="19"/>
  <c r="J157" i="19"/>
  <c r="J156" i="19"/>
  <c r="J155" i="19"/>
  <c r="J154" i="19"/>
  <c r="J143" i="19"/>
  <c r="J142" i="19"/>
  <c r="J141" i="19"/>
  <c r="J136" i="19"/>
  <c r="J135" i="19"/>
  <c r="J134" i="19"/>
  <c r="J133" i="19"/>
  <c r="J132" i="19"/>
  <c r="J131" i="19"/>
  <c r="F311" i="18"/>
  <c r="H311" i="18" s="1"/>
  <c r="F310" i="18"/>
  <c r="H310" i="18" s="1"/>
  <c r="J247" i="24" l="1"/>
  <c r="D248" i="25"/>
  <c r="F248" i="25" s="1"/>
  <c r="H248" i="25" s="1"/>
  <c r="D137" i="25"/>
  <c r="F137" i="25" s="1"/>
  <c r="H137" i="25" s="1"/>
  <c r="J137" i="24"/>
  <c r="J240" i="23"/>
  <c r="D246" i="24"/>
  <c r="F246" i="24" s="1"/>
  <c r="H246" i="24" s="1"/>
  <c r="D270" i="24"/>
  <c r="F270" i="24" s="1"/>
  <c r="H270" i="24" s="1"/>
  <c r="J264" i="23"/>
  <c r="J132" i="23"/>
  <c r="D132" i="24"/>
  <c r="F132" i="24" s="1"/>
  <c r="H132" i="24" s="1"/>
  <c r="D275" i="24"/>
  <c r="F275" i="24" s="1"/>
  <c r="H275" i="24" s="1"/>
  <c r="J269" i="23"/>
  <c r="J297" i="23"/>
  <c r="D303" i="24"/>
  <c r="F303" i="24" s="1"/>
  <c r="H303" i="24" s="1"/>
  <c r="D182" i="25"/>
  <c r="F182" i="25" s="1"/>
  <c r="H182" i="25" s="1"/>
  <c r="J181" i="24"/>
  <c r="D184" i="25"/>
  <c r="F184" i="25" s="1"/>
  <c r="H184" i="25" s="1"/>
  <c r="J183" i="24"/>
  <c r="J268" i="23"/>
  <c r="D274" i="24"/>
  <c r="F274" i="24" s="1"/>
  <c r="H274" i="24" s="1"/>
  <c r="J300" i="23"/>
  <c r="D306" i="24"/>
  <c r="F306" i="24" s="1"/>
  <c r="H306" i="24" s="1"/>
  <c r="J230" i="23"/>
  <c r="D236" i="24"/>
  <c r="F236" i="24" s="1"/>
  <c r="H236" i="24" s="1"/>
  <c r="J213" i="23"/>
  <c r="D219" i="24"/>
  <c r="F219" i="24" s="1"/>
  <c r="H219" i="24" s="1"/>
  <c r="J232" i="23"/>
  <c r="D238" i="24"/>
  <c r="F238" i="24" s="1"/>
  <c r="H238" i="24" s="1"/>
  <c r="J272" i="23"/>
  <c r="D278" i="24"/>
  <c r="F278" i="24" s="1"/>
  <c r="H278" i="24" s="1"/>
  <c r="J289" i="23"/>
  <c r="D295" i="24"/>
  <c r="F295" i="24" s="1"/>
  <c r="H295" i="24" s="1"/>
  <c r="J134" i="23"/>
  <c r="D134" i="24"/>
  <c r="F134" i="24" s="1"/>
  <c r="H134" i="24" s="1"/>
  <c r="D213" i="24"/>
  <c r="F213" i="24" s="1"/>
  <c r="H213" i="24" s="1"/>
  <c r="J207" i="23"/>
  <c r="D303" i="25"/>
  <c r="F303" i="25" s="1"/>
  <c r="H303" i="25" s="1"/>
  <c r="K303" i="24"/>
  <c r="J302" i="24"/>
  <c r="D292" i="24"/>
  <c r="F292" i="24" s="1"/>
  <c r="H292" i="24" s="1"/>
  <c r="J286" i="23"/>
  <c r="K288" i="23"/>
  <c r="J227" i="23"/>
  <c r="D233" i="24"/>
  <c r="F233" i="24" s="1"/>
  <c r="H233" i="24" s="1"/>
  <c r="D309" i="24"/>
  <c r="F309" i="24" s="1"/>
  <c r="H309" i="24" s="1"/>
  <c r="J303" i="23"/>
  <c r="D282" i="24"/>
  <c r="F282" i="24" s="1"/>
  <c r="H282" i="24" s="1"/>
  <c r="J276" i="23"/>
  <c r="J200" i="23"/>
  <c r="D206" i="24"/>
  <c r="F206" i="24" s="1"/>
  <c r="H206" i="24" s="1"/>
  <c r="J325" i="23"/>
  <c r="D331" i="24"/>
  <c r="F331" i="24" s="1"/>
  <c r="H331" i="24" s="1"/>
  <c r="J211" i="23"/>
  <c r="D217" i="24"/>
  <c r="F217" i="24" s="1"/>
  <c r="H217" i="24" s="1"/>
  <c r="D269" i="24"/>
  <c r="F269" i="24" s="1"/>
  <c r="H269" i="24" s="1"/>
  <c r="J263" i="23"/>
  <c r="J202" i="23"/>
  <c r="D208" i="24"/>
  <c r="F208" i="24" s="1"/>
  <c r="H208" i="24" s="1"/>
  <c r="J131" i="23"/>
  <c r="D131" i="24"/>
  <c r="F131" i="24" s="1"/>
  <c r="H131" i="24" s="1"/>
  <c r="D271" i="24"/>
  <c r="F271" i="24" s="1"/>
  <c r="H271" i="24" s="1"/>
  <c r="J265" i="23"/>
  <c r="J212" i="23"/>
  <c r="D218" i="24"/>
  <c r="F218" i="24" s="1"/>
  <c r="H218" i="24" s="1"/>
  <c r="D281" i="24"/>
  <c r="F281" i="24" s="1"/>
  <c r="H281" i="24" s="1"/>
  <c r="J275" i="23"/>
  <c r="J308" i="23"/>
  <c r="D314" i="24"/>
  <c r="F314" i="24" s="1"/>
  <c r="H314" i="24" s="1"/>
  <c r="J209" i="23"/>
  <c r="D215" i="24"/>
  <c r="F215" i="24" s="1"/>
  <c r="H215" i="24" s="1"/>
  <c r="D308" i="24"/>
  <c r="F308" i="24" s="1"/>
  <c r="H308" i="24" s="1"/>
  <c r="J302" i="23"/>
  <c r="D266" i="24"/>
  <c r="F266" i="24" s="1"/>
  <c r="H266" i="24" s="1"/>
  <c r="J260" i="23"/>
  <c r="D281" i="25"/>
  <c r="F281" i="25" s="1"/>
  <c r="H281" i="25" s="1"/>
  <c r="J280" i="24"/>
  <c r="K282" i="24"/>
  <c r="J201" i="23"/>
  <c r="D207" i="24"/>
  <c r="F207" i="24" s="1"/>
  <c r="H207" i="24" s="1"/>
  <c r="D310" i="24"/>
  <c r="F310" i="24" s="1"/>
  <c r="H310" i="24" s="1"/>
  <c r="J304" i="23"/>
  <c r="I308" i="22"/>
  <c r="I335" i="22" s="1"/>
  <c r="D304" i="24"/>
  <c r="F304" i="24" s="1"/>
  <c r="H304" i="24" s="1"/>
  <c r="J298" i="23"/>
  <c r="J237" i="23"/>
  <c r="D243" i="24"/>
  <c r="F243" i="24" s="1"/>
  <c r="H243" i="24" s="1"/>
  <c r="J226" i="23"/>
  <c r="D232" i="24"/>
  <c r="F232" i="24" s="1"/>
  <c r="H232" i="24" s="1"/>
  <c r="J262" i="23"/>
  <c r="D268" i="24"/>
  <c r="F268" i="24" s="1"/>
  <c r="H268" i="24" s="1"/>
  <c r="D186" i="25"/>
  <c r="F186" i="25" s="1"/>
  <c r="H186" i="25" s="1"/>
  <c r="J185" i="24"/>
  <c r="J186" i="24"/>
  <c r="J282" i="23"/>
  <c r="K284" i="23"/>
  <c r="D288" i="24"/>
  <c r="F288" i="24" s="1"/>
  <c r="H288" i="24" s="1"/>
  <c r="D267" i="24"/>
  <c r="F267" i="24" s="1"/>
  <c r="H267" i="24" s="1"/>
  <c r="J261" i="23"/>
  <c r="D265" i="24"/>
  <c r="F265" i="24" s="1"/>
  <c r="H265" i="24" s="1"/>
  <c r="J259" i="23"/>
  <c r="J330" i="24"/>
  <c r="D331" i="25"/>
  <c r="F331" i="25" s="1"/>
  <c r="H331" i="25" s="1"/>
  <c r="J153" i="23"/>
  <c r="D153" i="24"/>
  <c r="F153" i="24" s="1"/>
  <c r="H153" i="24" s="1"/>
  <c r="D293" i="24"/>
  <c r="F293" i="24" s="1"/>
  <c r="H293" i="24" s="1"/>
  <c r="J287" i="23"/>
  <c r="K289" i="23"/>
  <c r="J234" i="23"/>
  <c r="D240" i="24"/>
  <c r="F240" i="24" s="1"/>
  <c r="H240" i="24" s="1"/>
  <c r="D301" i="25"/>
  <c r="F301" i="25" s="1"/>
  <c r="H301" i="25" s="1"/>
  <c r="J300" i="24"/>
  <c r="K302" i="24"/>
  <c r="J210" i="23"/>
  <c r="D216" i="24"/>
  <c r="F216" i="24" s="1"/>
  <c r="H216" i="24" s="1"/>
  <c r="D224" i="24"/>
  <c r="F224" i="24" s="1"/>
  <c r="H224" i="24" s="1"/>
  <c r="J218" i="23"/>
  <c r="D249" i="24"/>
  <c r="F249" i="24" s="1"/>
  <c r="H249" i="24" s="1"/>
  <c r="J243" i="23"/>
  <c r="I332" i="23"/>
  <c r="I341" i="23" s="1"/>
  <c r="J206" i="23"/>
  <c r="D212" i="24"/>
  <c r="F212" i="24" s="1"/>
  <c r="H212" i="24" s="1"/>
  <c r="D230" i="24"/>
  <c r="F230" i="24" s="1"/>
  <c r="H230" i="24" s="1"/>
  <c r="J224" i="23"/>
  <c r="D284" i="23"/>
  <c r="F284" i="23" s="1"/>
  <c r="H284" i="23" s="1"/>
  <c r="J283" i="22"/>
  <c r="K285" i="22"/>
  <c r="D297" i="24"/>
  <c r="F297" i="24" s="1"/>
  <c r="H297" i="24" s="1"/>
  <c r="K293" i="23"/>
  <c r="J291" i="23"/>
  <c r="D273" i="24"/>
  <c r="F273" i="24" s="1"/>
  <c r="H273" i="24" s="1"/>
  <c r="J267" i="23"/>
  <c r="J285" i="23"/>
  <c r="D291" i="24"/>
  <c r="F291" i="24" s="1"/>
  <c r="H291" i="24" s="1"/>
  <c r="K287" i="23"/>
  <c r="J133" i="23"/>
  <c r="D133" i="24"/>
  <c r="F133" i="24" s="1"/>
  <c r="H133" i="24" s="1"/>
  <c r="D189" i="23"/>
  <c r="F189" i="23" s="1"/>
  <c r="H189" i="23" s="1"/>
  <c r="J188" i="22"/>
  <c r="I190" i="22" s="1"/>
  <c r="J337" i="22" s="1"/>
  <c r="J228" i="23"/>
  <c r="D234" i="24"/>
  <c r="F234" i="24" s="1"/>
  <c r="H234" i="24" s="1"/>
  <c r="D263" i="24"/>
  <c r="F263" i="24" s="1"/>
  <c r="H263" i="24" s="1"/>
  <c r="J257" i="23"/>
  <c r="D300" i="25"/>
  <c r="F300" i="25" s="1"/>
  <c r="H300" i="25" s="1"/>
  <c r="J299" i="24"/>
  <c r="K301" i="24"/>
  <c r="J270" i="23"/>
  <c r="D276" i="24"/>
  <c r="F276" i="24" s="1"/>
  <c r="H276" i="24" s="1"/>
  <c r="J266" i="23"/>
  <c r="D272" i="24"/>
  <c r="F272" i="24" s="1"/>
  <c r="H272" i="24" s="1"/>
  <c r="J205" i="23"/>
  <c r="D211" i="24"/>
  <c r="F211" i="24" s="1"/>
  <c r="H211" i="24" s="1"/>
  <c r="J233" i="23"/>
  <c r="D239" i="24"/>
  <c r="F239" i="24" s="1"/>
  <c r="H239" i="24" s="1"/>
  <c r="J242" i="23"/>
  <c r="D248" i="24"/>
  <c r="F248" i="24" s="1"/>
  <c r="H248" i="24" s="1"/>
  <c r="J229" i="24"/>
  <c r="D230" i="25"/>
  <c r="F230" i="25" s="1"/>
  <c r="H230" i="25" s="1"/>
  <c r="D286" i="25"/>
  <c r="F286" i="25" s="1"/>
  <c r="H286" i="25" s="1"/>
  <c r="K304" i="24"/>
  <c r="J285" i="24"/>
  <c r="K290" i="23"/>
  <c r="D294" i="24"/>
  <c r="F294" i="24" s="1"/>
  <c r="H294" i="24" s="1"/>
  <c r="J288" i="23"/>
  <c r="D305" i="24"/>
  <c r="F305" i="24" s="1"/>
  <c r="H305" i="24" s="1"/>
  <c r="J299" i="23"/>
  <c r="J225" i="23"/>
  <c r="D231" i="24"/>
  <c r="F231" i="24" s="1"/>
  <c r="H231" i="24" s="1"/>
  <c r="D280" i="25"/>
  <c r="F280" i="25" s="1"/>
  <c r="H280" i="25" s="1"/>
  <c r="J279" i="24"/>
  <c r="K281" i="24"/>
  <c r="J154" i="23"/>
  <c r="D154" i="24"/>
  <c r="F154" i="24" s="1"/>
  <c r="H154" i="24" s="1"/>
  <c r="J236" i="23"/>
  <c r="D242" i="24"/>
  <c r="F242" i="24" s="1"/>
  <c r="H242" i="24" s="1"/>
  <c r="D283" i="24"/>
  <c r="F283" i="24" s="1"/>
  <c r="H283" i="24" s="1"/>
  <c r="J277" i="23"/>
  <c r="J244" i="23"/>
  <c r="D250" i="24"/>
  <c r="F250" i="24" s="1"/>
  <c r="H250" i="24" s="1"/>
  <c r="D222" i="23"/>
  <c r="F222" i="23" s="1"/>
  <c r="H222" i="23" s="1"/>
  <c r="J221" i="22"/>
  <c r="J301" i="23"/>
  <c r="D307" i="24"/>
  <c r="F307" i="24" s="1"/>
  <c r="H307" i="24" s="1"/>
  <c r="K283" i="23"/>
  <c r="J281" i="23"/>
  <c r="D287" i="24"/>
  <c r="F287" i="24" s="1"/>
  <c r="H287" i="24" s="1"/>
  <c r="D313" i="24"/>
  <c r="F313" i="24" s="1"/>
  <c r="H313" i="24" s="1"/>
  <c r="J307" i="23"/>
  <c r="D287" i="25"/>
  <c r="F287" i="25" s="1"/>
  <c r="H287" i="25" s="1"/>
  <c r="J286" i="24"/>
  <c r="K288" i="24"/>
  <c r="D312" i="24"/>
  <c r="F312" i="24" s="1"/>
  <c r="H312" i="24" s="1"/>
  <c r="J306" i="23"/>
  <c r="J283" i="23"/>
  <c r="D289" i="24"/>
  <c r="F289" i="24" s="1"/>
  <c r="H289" i="24" s="1"/>
  <c r="D284" i="24"/>
  <c r="F284" i="24" s="1"/>
  <c r="H284" i="24" s="1"/>
  <c r="K281" i="23"/>
  <c r="J278" i="23"/>
  <c r="J204" i="23"/>
  <c r="D210" i="24"/>
  <c r="F210" i="24" s="1"/>
  <c r="H210" i="24" s="1"/>
  <c r="D264" i="24"/>
  <c r="F264" i="24" s="1"/>
  <c r="H264" i="24" s="1"/>
  <c r="J258" i="23"/>
  <c r="J182" i="24"/>
  <c r="D183" i="25"/>
  <c r="F183" i="25" s="1"/>
  <c r="H183" i="25" s="1"/>
  <c r="D214" i="24"/>
  <c r="F214" i="24" s="1"/>
  <c r="H214" i="24" s="1"/>
  <c r="J208" i="23"/>
  <c r="J180" i="24"/>
  <c r="D181" i="25"/>
  <c r="F181" i="25" s="1"/>
  <c r="H181" i="25" s="1"/>
  <c r="I180" i="22"/>
  <c r="I336" i="22" s="1"/>
  <c r="J292" i="23"/>
  <c r="D298" i="24"/>
  <c r="F298" i="24" s="1"/>
  <c r="H298" i="24" s="1"/>
  <c r="K292" i="23"/>
  <c r="D296" i="24"/>
  <c r="F296" i="24" s="1"/>
  <c r="H296" i="24" s="1"/>
  <c r="J290" i="23"/>
  <c r="I161" i="22"/>
  <c r="J219" i="23"/>
  <c r="D225" i="24"/>
  <c r="F225" i="24" s="1"/>
  <c r="H225" i="24" s="1"/>
  <c r="D277" i="24"/>
  <c r="F277" i="24" s="1"/>
  <c r="H277" i="24" s="1"/>
  <c r="J271" i="23"/>
  <c r="J135" i="23"/>
  <c r="D135" i="24"/>
  <c r="F135" i="24" s="1"/>
  <c r="H135" i="24" s="1"/>
  <c r="D221" i="24"/>
  <c r="F221" i="24" s="1"/>
  <c r="H221" i="24" s="1"/>
  <c r="J215" i="23"/>
  <c r="D311" i="24"/>
  <c r="F311" i="24" s="1"/>
  <c r="H311" i="24" s="1"/>
  <c r="J305" i="23"/>
  <c r="J295" i="23"/>
  <c r="D301" i="24"/>
  <c r="F301" i="24" s="1"/>
  <c r="H301" i="24" s="1"/>
  <c r="J220" i="23"/>
  <c r="D226" i="24"/>
  <c r="F226" i="24" s="1"/>
  <c r="H226" i="24" s="1"/>
  <c r="I181" i="23"/>
  <c r="I339" i="23" s="1"/>
  <c r="J203" i="23"/>
  <c r="D209" i="24"/>
  <c r="F209" i="24" s="1"/>
  <c r="H209" i="24" s="1"/>
  <c r="J231" i="23"/>
  <c r="D237" i="24"/>
  <c r="F237" i="24" s="1"/>
  <c r="H237" i="24" s="1"/>
  <c r="D152" i="26"/>
  <c r="F152" i="26" s="1"/>
  <c r="H152" i="26" s="1"/>
  <c r="J152" i="26" s="1"/>
  <c r="J153" i="25"/>
  <c r="F155" i="23"/>
  <c r="H155" i="23" s="1"/>
  <c r="D155" i="24" s="1"/>
  <c r="F155" i="24" s="1"/>
  <c r="H155" i="24" s="1"/>
  <c r="J229" i="23"/>
  <c r="D235" i="24"/>
  <c r="F235" i="24" s="1"/>
  <c r="H235" i="24" s="1"/>
  <c r="J221" i="23"/>
  <c r="D227" i="24"/>
  <c r="F227" i="24" s="1"/>
  <c r="H227" i="24" s="1"/>
  <c r="I246" i="22"/>
  <c r="I334" i="22" s="1"/>
  <c r="A149" i="19"/>
  <c r="A182" i="19"/>
  <c r="I159" i="19"/>
  <c r="I329" i="19"/>
  <c r="I337" i="19" s="1"/>
  <c r="K286" i="19"/>
  <c r="J284" i="19"/>
  <c r="K288" i="19"/>
  <c r="J286" i="19"/>
  <c r="K291" i="19"/>
  <c r="J289" i="19"/>
  <c r="K296" i="19"/>
  <c r="J277" i="19"/>
  <c r="J285" i="19"/>
  <c r="K287" i="19"/>
  <c r="K290" i="19"/>
  <c r="J288" i="19"/>
  <c r="K294" i="19"/>
  <c r="J292" i="19"/>
  <c r="K273" i="19"/>
  <c r="J271" i="19"/>
  <c r="K279" i="19"/>
  <c r="J276" i="19"/>
  <c r="K293" i="19"/>
  <c r="J291" i="19"/>
  <c r="I178" i="19"/>
  <c r="I336" i="19" s="1"/>
  <c r="I245" i="19"/>
  <c r="I334" i="19" s="1"/>
  <c r="K295" i="19"/>
  <c r="J272" i="19"/>
  <c r="J278" i="19"/>
  <c r="F65" i="18"/>
  <c r="H65" i="18" s="1"/>
  <c r="F66" i="18"/>
  <c r="H66" i="18" s="1"/>
  <c r="D66" i="19" s="1"/>
  <c r="F66" i="19" s="1"/>
  <c r="H66" i="19" s="1"/>
  <c r="F67" i="18"/>
  <c r="H67" i="18" s="1"/>
  <c r="D67" i="19" s="1"/>
  <c r="F67" i="19" s="1"/>
  <c r="H67" i="19" s="1"/>
  <c r="F68" i="18"/>
  <c r="H68" i="18" s="1"/>
  <c r="D68" i="19" s="1"/>
  <c r="F68" i="19" s="1"/>
  <c r="H68" i="19" s="1"/>
  <c r="F69" i="18"/>
  <c r="H69" i="18" s="1"/>
  <c r="D69" i="19" s="1"/>
  <c r="F69" i="19" s="1"/>
  <c r="H69" i="19" s="1"/>
  <c r="F70" i="18"/>
  <c r="H70" i="18" s="1"/>
  <c r="D70" i="19" s="1"/>
  <c r="F70" i="19" s="1"/>
  <c r="H70" i="19" s="1"/>
  <c r="F71" i="18"/>
  <c r="H71" i="18" s="1"/>
  <c r="D71" i="19" s="1"/>
  <c r="F71" i="19" s="1"/>
  <c r="H71" i="19" s="1"/>
  <c r="F72" i="18"/>
  <c r="H72" i="18" s="1"/>
  <c r="D72" i="19" s="1"/>
  <c r="F72" i="19" s="1"/>
  <c r="H72" i="19" s="1"/>
  <c r="F73" i="18"/>
  <c r="H73" i="18" s="1"/>
  <c r="D73" i="19" s="1"/>
  <c r="F73" i="19" s="1"/>
  <c r="H73" i="19" s="1"/>
  <c r="F74" i="18"/>
  <c r="H74" i="18" s="1"/>
  <c r="D74" i="19" s="1"/>
  <c r="F74" i="19" s="1"/>
  <c r="H74" i="19" s="1"/>
  <c r="F75" i="18"/>
  <c r="H75" i="18" s="1"/>
  <c r="D75" i="19" s="1"/>
  <c r="F75" i="19" s="1"/>
  <c r="H75" i="19" s="1"/>
  <c r="F76" i="18"/>
  <c r="H76" i="18" s="1"/>
  <c r="D76" i="19" s="1"/>
  <c r="F76" i="19" s="1"/>
  <c r="H76" i="19" s="1"/>
  <c r="F77" i="18"/>
  <c r="H77" i="18" s="1"/>
  <c r="D77" i="19" s="1"/>
  <c r="F77" i="19" s="1"/>
  <c r="H77" i="19" s="1"/>
  <c r="F78" i="18"/>
  <c r="H78" i="18" s="1"/>
  <c r="D78" i="19" s="1"/>
  <c r="F78" i="19" s="1"/>
  <c r="H78" i="19" s="1"/>
  <c r="F79" i="18"/>
  <c r="H79" i="18" s="1"/>
  <c r="D79" i="19" s="1"/>
  <c r="F79" i="19" s="1"/>
  <c r="H79" i="19" s="1"/>
  <c r="F80" i="18"/>
  <c r="H80" i="18" s="1"/>
  <c r="D80" i="19" s="1"/>
  <c r="F80" i="19" s="1"/>
  <c r="H80" i="19" s="1"/>
  <c r="F81" i="18"/>
  <c r="H81" i="18" s="1"/>
  <c r="D81" i="19" s="1"/>
  <c r="F81" i="19" s="1"/>
  <c r="H81" i="19" s="1"/>
  <c r="F82" i="18"/>
  <c r="H82" i="18" s="1"/>
  <c r="D82" i="19" s="1"/>
  <c r="F82" i="19" s="1"/>
  <c r="H82" i="19" s="1"/>
  <c r="F83" i="18"/>
  <c r="H83" i="18" s="1"/>
  <c r="D83" i="19" s="1"/>
  <c r="F83" i="19" s="1"/>
  <c r="H83" i="19" s="1"/>
  <c r="F84" i="18"/>
  <c r="H84" i="18" s="1"/>
  <c r="D84" i="19" s="1"/>
  <c r="F84" i="19" s="1"/>
  <c r="H84" i="19" s="1"/>
  <c r="F85" i="18"/>
  <c r="H85" i="18" s="1"/>
  <c r="D85" i="19" s="1"/>
  <c r="F85" i="19" s="1"/>
  <c r="H85" i="19" s="1"/>
  <c r="F86" i="18"/>
  <c r="H86" i="18" s="1"/>
  <c r="D86" i="19" s="1"/>
  <c r="F86" i="19" s="1"/>
  <c r="H86" i="19" s="1"/>
  <c r="F87" i="18"/>
  <c r="H87" i="18" s="1"/>
  <c r="D87" i="19" s="1"/>
  <c r="F87" i="19" s="1"/>
  <c r="H87" i="19" s="1"/>
  <c r="F88" i="18"/>
  <c r="H88" i="18" s="1"/>
  <c r="D88" i="19" s="1"/>
  <c r="F88" i="19" s="1"/>
  <c r="H88" i="19" s="1"/>
  <c r="F89" i="18"/>
  <c r="H89" i="18" s="1"/>
  <c r="D89" i="19" s="1"/>
  <c r="F89" i="19" s="1"/>
  <c r="H89" i="19" s="1"/>
  <c r="F90" i="18"/>
  <c r="H90" i="18" s="1"/>
  <c r="D90" i="19" s="1"/>
  <c r="F90" i="19" s="1"/>
  <c r="H90" i="19" s="1"/>
  <c r="F91" i="18"/>
  <c r="H91" i="18" s="1"/>
  <c r="D91" i="19" s="1"/>
  <c r="F91" i="19" s="1"/>
  <c r="H91" i="19" s="1"/>
  <c r="F92" i="18"/>
  <c r="H92" i="18" s="1"/>
  <c r="D92" i="19" s="1"/>
  <c r="F92" i="19" s="1"/>
  <c r="H92" i="19" s="1"/>
  <c r="F93" i="18"/>
  <c r="H93" i="18" s="1"/>
  <c r="D93" i="19" s="1"/>
  <c r="F93" i="19" s="1"/>
  <c r="H93" i="19" s="1"/>
  <c r="F94" i="18"/>
  <c r="H94" i="18" s="1"/>
  <c r="D94" i="19" s="1"/>
  <c r="F94" i="19" s="1"/>
  <c r="H94" i="19" s="1"/>
  <c r="F95" i="18"/>
  <c r="H95" i="18" s="1"/>
  <c r="D95" i="19" s="1"/>
  <c r="F95" i="19" s="1"/>
  <c r="H95" i="19" s="1"/>
  <c r="F96" i="18"/>
  <c r="H96" i="18" s="1"/>
  <c r="D96" i="19" s="1"/>
  <c r="F96" i="19" s="1"/>
  <c r="H96" i="19" s="1"/>
  <c r="F97" i="18"/>
  <c r="H97" i="18" s="1"/>
  <c r="D97" i="19" s="1"/>
  <c r="F97" i="19" s="1"/>
  <c r="H97" i="19" s="1"/>
  <c r="F98" i="18"/>
  <c r="H98" i="18" s="1"/>
  <c r="D98" i="19" s="1"/>
  <c r="F98" i="19" s="1"/>
  <c r="H98" i="19" s="1"/>
  <c r="F99" i="18"/>
  <c r="H99" i="18" s="1"/>
  <c r="D99" i="19" s="1"/>
  <c r="F99" i="19" s="1"/>
  <c r="H99" i="19" s="1"/>
  <c r="F100" i="18"/>
  <c r="H100" i="18" s="1"/>
  <c r="D100" i="19" s="1"/>
  <c r="F100" i="19" s="1"/>
  <c r="H100" i="19" s="1"/>
  <c r="F101" i="18"/>
  <c r="H101" i="18" s="1"/>
  <c r="D101" i="19" s="1"/>
  <c r="F101" i="19" s="1"/>
  <c r="H101" i="19" s="1"/>
  <c r="F102" i="18"/>
  <c r="H102" i="18" s="1"/>
  <c r="D102" i="19" s="1"/>
  <c r="F102" i="19" s="1"/>
  <c r="H102" i="19" s="1"/>
  <c r="F103" i="18"/>
  <c r="H103" i="18" s="1"/>
  <c r="D103" i="19" s="1"/>
  <c r="F103" i="19" s="1"/>
  <c r="H103" i="19" s="1"/>
  <c r="F104" i="18"/>
  <c r="H104" i="18" s="1"/>
  <c r="D104" i="19" s="1"/>
  <c r="F104" i="19" s="1"/>
  <c r="H104" i="19" s="1"/>
  <c r="F105" i="18"/>
  <c r="H105" i="18" s="1"/>
  <c r="D105" i="19" s="1"/>
  <c r="F105" i="19" s="1"/>
  <c r="H105" i="19" s="1"/>
  <c r="F106" i="18"/>
  <c r="H106" i="18" s="1"/>
  <c r="D106" i="19" s="1"/>
  <c r="F106" i="19" s="1"/>
  <c r="H106" i="19" s="1"/>
  <c r="F107" i="18"/>
  <c r="H107" i="18" s="1"/>
  <c r="D107" i="19" s="1"/>
  <c r="F107" i="19" s="1"/>
  <c r="H107" i="19" s="1"/>
  <c r="F108" i="18"/>
  <c r="H108" i="18" s="1"/>
  <c r="D108" i="19" s="1"/>
  <c r="F108" i="19" s="1"/>
  <c r="H108" i="19" s="1"/>
  <c r="F109" i="18"/>
  <c r="H109" i="18" s="1"/>
  <c r="D109" i="19" s="1"/>
  <c r="F109" i="19" s="1"/>
  <c r="H109" i="19" s="1"/>
  <c r="F110" i="18"/>
  <c r="H110" i="18" s="1"/>
  <c r="D110" i="19" s="1"/>
  <c r="F110" i="19" s="1"/>
  <c r="H110" i="19" s="1"/>
  <c r="F111" i="18"/>
  <c r="H111" i="18" s="1"/>
  <c r="D111" i="19" s="1"/>
  <c r="F111" i="19" s="1"/>
  <c r="H111" i="19" s="1"/>
  <c r="F112" i="18"/>
  <c r="H112" i="18" s="1"/>
  <c r="D112" i="19" s="1"/>
  <c r="F112" i="19" s="1"/>
  <c r="H112" i="19" s="1"/>
  <c r="F113" i="18"/>
  <c r="H113" i="18" s="1"/>
  <c r="D113" i="19" s="1"/>
  <c r="F113" i="19" s="1"/>
  <c r="H113" i="19" s="1"/>
  <c r="F114" i="18"/>
  <c r="H114" i="18" s="1"/>
  <c r="D114" i="19" s="1"/>
  <c r="F114" i="19" s="1"/>
  <c r="H114" i="19" s="1"/>
  <c r="F115" i="18"/>
  <c r="H115" i="18" s="1"/>
  <c r="D115" i="19" s="1"/>
  <c r="F115" i="19" s="1"/>
  <c r="H115" i="19" s="1"/>
  <c r="F116" i="18"/>
  <c r="H116" i="18" s="1"/>
  <c r="D116" i="19" s="1"/>
  <c r="F116" i="19" s="1"/>
  <c r="H116" i="19" s="1"/>
  <c r="F117" i="18"/>
  <c r="H117" i="18" s="1"/>
  <c r="D117" i="19" s="1"/>
  <c r="F117" i="19" s="1"/>
  <c r="H117" i="19" s="1"/>
  <c r="F118" i="18"/>
  <c r="H118" i="18" s="1"/>
  <c r="D118" i="19" s="1"/>
  <c r="F118" i="19" s="1"/>
  <c r="H118" i="19" s="1"/>
  <c r="F119" i="18"/>
  <c r="H119" i="18" s="1"/>
  <c r="D119" i="19" s="1"/>
  <c r="F119" i="19" s="1"/>
  <c r="H119" i="19" s="1"/>
  <c r="F120" i="18"/>
  <c r="H120" i="18" s="1"/>
  <c r="D120" i="19" s="1"/>
  <c r="F120" i="19" s="1"/>
  <c r="H120" i="19" s="1"/>
  <c r="F121" i="18"/>
  <c r="H121" i="18" s="1"/>
  <c r="D121" i="19" s="1"/>
  <c r="F121" i="19" s="1"/>
  <c r="H121" i="19" s="1"/>
  <c r="F122" i="18"/>
  <c r="H122" i="18" s="1"/>
  <c r="D122" i="19" s="1"/>
  <c r="F122" i="19" s="1"/>
  <c r="H122" i="19" s="1"/>
  <c r="F123" i="18"/>
  <c r="H123" i="18" s="1"/>
  <c r="D123" i="19" s="1"/>
  <c r="F123" i="19" s="1"/>
  <c r="H123" i="19" s="1"/>
  <c r="F124" i="18"/>
  <c r="H124" i="18" s="1"/>
  <c r="D124" i="19" s="1"/>
  <c r="F124" i="19" s="1"/>
  <c r="H124" i="19" s="1"/>
  <c r="F125" i="18"/>
  <c r="H125" i="18" s="1"/>
  <c r="D125" i="19" s="1"/>
  <c r="F125" i="19" s="1"/>
  <c r="H125" i="19" s="1"/>
  <c r="F126" i="18"/>
  <c r="H126" i="18" s="1"/>
  <c r="D126" i="19" s="1"/>
  <c r="F126" i="19" s="1"/>
  <c r="H126" i="19" s="1"/>
  <c r="F127" i="18"/>
  <c r="H127" i="18" s="1"/>
  <c r="D127" i="19" s="1"/>
  <c r="F127" i="19" s="1"/>
  <c r="H127" i="19" s="1"/>
  <c r="F128" i="18"/>
  <c r="H128" i="18" s="1"/>
  <c r="D128" i="19" s="1"/>
  <c r="F128" i="19" s="1"/>
  <c r="H128" i="19" s="1"/>
  <c r="F129" i="18"/>
  <c r="H129" i="18" s="1"/>
  <c r="D129" i="19" s="1"/>
  <c r="F129" i="19" s="1"/>
  <c r="H129" i="19" s="1"/>
  <c r="F12" i="18"/>
  <c r="H12" i="18" s="1"/>
  <c r="D12" i="19" s="1"/>
  <c r="F12" i="19" s="1"/>
  <c r="H12" i="19" s="1"/>
  <c r="F13" i="18"/>
  <c r="H13" i="18" s="1"/>
  <c r="D13" i="19" s="1"/>
  <c r="F13" i="19" s="1"/>
  <c r="H13" i="19" s="1"/>
  <c r="F14" i="18"/>
  <c r="H14" i="18" s="1"/>
  <c r="D14" i="19" s="1"/>
  <c r="F14" i="19" s="1"/>
  <c r="H14" i="19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17" i="18"/>
  <c r="H17" i="18" s="1"/>
  <c r="D17" i="19" s="1"/>
  <c r="F17" i="19" s="1"/>
  <c r="H17" i="19" s="1"/>
  <c r="F18" i="18"/>
  <c r="H18" i="18" s="1"/>
  <c r="D18" i="19" s="1"/>
  <c r="F18" i="19" s="1"/>
  <c r="H18" i="19" s="1"/>
  <c r="F19" i="18"/>
  <c r="H19" i="18" s="1"/>
  <c r="D19" i="19" s="1"/>
  <c r="F19" i="19" s="1"/>
  <c r="H19" i="19" s="1"/>
  <c r="F20" i="18"/>
  <c r="H20" i="18" s="1"/>
  <c r="D20" i="19" s="1"/>
  <c r="F20" i="19" s="1"/>
  <c r="H20" i="19" s="1"/>
  <c r="F21" i="18"/>
  <c r="H21" i="18" s="1"/>
  <c r="D21" i="19" s="1"/>
  <c r="F21" i="19" s="1"/>
  <c r="H21" i="19" s="1"/>
  <c r="F22" i="18"/>
  <c r="H22" i="18" s="1"/>
  <c r="D22" i="19" s="1"/>
  <c r="F22" i="19" s="1"/>
  <c r="H22" i="19" s="1"/>
  <c r="F23" i="18"/>
  <c r="H23" i="18" s="1"/>
  <c r="D23" i="19" s="1"/>
  <c r="F23" i="19" s="1"/>
  <c r="H23" i="19" s="1"/>
  <c r="F24" i="18"/>
  <c r="H24" i="18" s="1"/>
  <c r="D24" i="19" s="1"/>
  <c r="F24" i="19" s="1"/>
  <c r="H24" i="19" s="1"/>
  <c r="F25" i="18"/>
  <c r="H25" i="18" s="1"/>
  <c r="D25" i="19" s="1"/>
  <c r="F25" i="19" s="1"/>
  <c r="H25" i="19" s="1"/>
  <c r="F26" i="18"/>
  <c r="H26" i="18" s="1"/>
  <c r="D26" i="19" s="1"/>
  <c r="F26" i="19" s="1"/>
  <c r="H26" i="19" s="1"/>
  <c r="F27" i="18"/>
  <c r="H27" i="18" s="1"/>
  <c r="D27" i="19" s="1"/>
  <c r="F27" i="19" s="1"/>
  <c r="H27" i="19" s="1"/>
  <c r="F28" i="18"/>
  <c r="H28" i="18" s="1"/>
  <c r="D28" i="19" s="1"/>
  <c r="F28" i="19" s="1"/>
  <c r="H28" i="19" s="1"/>
  <c r="F29" i="18"/>
  <c r="H29" i="18" s="1"/>
  <c r="D29" i="19" s="1"/>
  <c r="F29" i="19" s="1"/>
  <c r="H29" i="19" s="1"/>
  <c r="F30" i="18"/>
  <c r="H30" i="18" s="1"/>
  <c r="F30" i="19" s="1"/>
  <c r="H30" i="19" s="1"/>
  <c r="F31" i="18"/>
  <c r="H31" i="18" s="1"/>
  <c r="D31" i="19" s="1"/>
  <c r="F31" i="19" s="1"/>
  <c r="H31" i="19" s="1"/>
  <c r="F32" i="18"/>
  <c r="H32" i="18" s="1"/>
  <c r="D32" i="19" s="1"/>
  <c r="F32" i="19" s="1"/>
  <c r="H32" i="19" s="1"/>
  <c r="F33" i="18"/>
  <c r="H33" i="18" s="1"/>
  <c r="D33" i="19" s="1"/>
  <c r="F33" i="19" s="1"/>
  <c r="H33" i="19" s="1"/>
  <c r="F34" i="18"/>
  <c r="H34" i="18" s="1"/>
  <c r="D34" i="19" s="1"/>
  <c r="F34" i="19" s="1"/>
  <c r="H34" i="19" s="1"/>
  <c r="F35" i="18"/>
  <c r="H35" i="18" s="1"/>
  <c r="D35" i="19" s="1"/>
  <c r="F35" i="19" s="1"/>
  <c r="H35" i="19" s="1"/>
  <c r="F36" i="18"/>
  <c r="H36" i="18" s="1"/>
  <c r="D36" i="19" s="1"/>
  <c r="F36" i="19" s="1"/>
  <c r="H36" i="19" s="1"/>
  <c r="F37" i="18"/>
  <c r="H37" i="18" s="1"/>
  <c r="D37" i="19" s="1"/>
  <c r="F37" i="19" s="1"/>
  <c r="H37" i="19" s="1"/>
  <c r="F38" i="18"/>
  <c r="H38" i="18" s="1"/>
  <c r="D38" i="19" s="1"/>
  <c r="F38" i="19" s="1"/>
  <c r="H38" i="19" s="1"/>
  <c r="F39" i="18"/>
  <c r="H39" i="18" s="1"/>
  <c r="D39" i="19" s="1"/>
  <c r="F39" i="19" s="1"/>
  <c r="H39" i="19" s="1"/>
  <c r="F40" i="18"/>
  <c r="H40" i="18" s="1"/>
  <c r="D40" i="19" s="1"/>
  <c r="F40" i="19" s="1"/>
  <c r="H40" i="19" s="1"/>
  <c r="F41" i="18"/>
  <c r="H41" i="18" s="1"/>
  <c r="D41" i="19" s="1"/>
  <c r="F41" i="19" s="1"/>
  <c r="H41" i="19" s="1"/>
  <c r="F42" i="18"/>
  <c r="H42" i="18" s="1"/>
  <c r="D42" i="19" s="1"/>
  <c r="F42" i="19" s="1"/>
  <c r="H42" i="19" s="1"/>
  <c r="F43" i="18"/>
  <c r="H43" i="18" s="1"/>
  <c r="D43" i="19" s="1"/>
  <c r="F43" i="19" s="1"/>
  <c r="H43" i="19" s="1"/>
  <c r="F44" i="18"/>
  <c r="H44" i="18" s="1"/>
  <c r="D44" i="19" s="1"/>
  <c r="F44" i="19" s="1"/>
  <c r="H44" i="19" s="1"/>
  <c r="F45" i="18"/>
  <c r="H45" i="18" s="1"/>
  <c r="D45" i="19" s="1"/>
  <c r="F45" i="19" s="1"/>
  <c r="H45" i="19" s="1"/>
  <c r="F46" i="18"/>
  <c r="H46" i="18" s="1"/>
  <c r="D46" i="19" s="1"/>
  <c r="F46" i="19" s="1"/>
  <c r="H46" i="19" s="1"/>
  <c r="F47" i="18"/>
  <c r="H47" i="18" s="1"/>
  <c r="D47" i="19" s="1"/>
  <c r="F47" i="19" s="1"/>
  <c r="H47" i="19" s="1"/>
  <c r="F48" i="18"/>
  <c r="H48" i="18" s="1"/>
  <c r="D48" i="19" s="1"/>
  <c r="F48" i="19" s="1"/>
  <c r="H48" i="19" s="1"/>
  <c r="F49" i="18"/>
  <c r="H49" i="18" s="1"/>
  <c r="D49" i="19" s="1"/>
  <c r="F49" i="19" s="1"/>
  <c r="H49" i="19" s="1"/>
  <c r="F50" i="18"/>
  <c r="H50" i="18" s="1"/>
  <c r="D50" i="19" s="1"/>
  <c r="F50" i="19" s="1"/>
  <c r="H50" i="19" s="1"/>
  <c r="F51" i="18"/>
  <c r="H51" i="18" s="1"/>
  <c r="D51" i="19" s="1"/>
  <c r="F51" i="19" s="1"/>
  <c r="H51" i="19" s="1"/>
  <c r="F52" i="18"/>
  <c r="H52" i="18" s="1"/>
  <c r="D52" i="19" s="1"/>
  <c r="F52" i="19" s="1"/>
  <c r="H52" i="19" s="1"/>
  <c r="F53" i="18"/>
  <c r="H53" i="18" s="1"/>
  <c r="D53" i="19" s="1"/>
  <c r="F53" i="19" s="1"/>
  <c r="H53" i="19" s="1"/>
  <c r="F54" i="18"/>
  <c r="H54" i="18" s="1"/>
  <c r="D54" i="19" s="1"/>
  <c r="F54" i="19" s="1"/>
  <c r="H54" i="19" s="1"/>
  <c r="F55" i="18"/>
  <c r="H55" i="18" s="1"/>
  <c r="D55" i="19" s="1"/>
  <c r="F55" i="19" s="1"/>
  <c r="H55" i="19" s="1"/>
  <c r="F56" i="18"/>
  <c r="H56" i="18" s="1"/>
  <c r="D56" i="19" s="1"/>
  <c r="F56" i="19" s="1"/>
  <c r="H56" i="19" s="1"/>
  <c r="F57" i="18"/>
  <c r="H57" i="18" s="1"/>
  <c r="D57" i="19" s="1"/>
  <c r="F57" i="19" s="1"/>
  <c r="H57" i="19" s="1"/>
  <c r="F58" i="18"/>
  <c r="H58" i="18" s="1"/>
  <c r="D58" i="19" s="1"/>
  <c r="F58" i="19" s="1"/>
  <c r="H58" i="19" s="1"/>
  <c r="F59" i="18"/>
  <c r="H59" i="18" s="1"/>
  <c r="D59" i="19" s="1"/>
  <c r="F59" i="19" s="1"/>
  <c r="H59" i="19" s="1"/>
  <c r="F60" i="18"/>
  <c r="H60" i="18" s="1"/>
  <c r="D60" i="19" s="1"/>
  <c r="F60" i="19" s="1"/>
  <c r="H60" i="19" s="1"/>
  <c r="F61" i="18"/>
  <c r="H61" i="18" s="1"/>
  <c r="D61" i="19" s="1"/>
  <c r="F61" i="19" s="1"/>
  <c r="H61" i="19" s="1"/>
  <c r="F62" i="18"/>
  <c r="H62" i="18" s="1"/>
  <c r="D62" i="19" s="1"/>
  <c r="F62" i="19" s="1"/>
  <c r="H62" i="19" s="1"/>
  <c r="F63" i="18"/>
  <c r="H63" i="18" s="1"/>
  <c r="D63" i="19" s="1"/>
  <c r="F63" i="19" s="1"/>
  <c r="H63" i="19" s="1"/>
  <c r="F64" i="18"/>
  <c r="H64" i="18" s="1"/>
  <c r="D64" i="19" s="1"/>
  <c r="F64" i="19" s="1"/>
  <c r="H64" i="19" s="1"/>
  <c r="F11" i="18"/>
  <c r="H11" i="18" s="1"/>
  <c r="D11" i="19" s="1"/>
  <c r="F11" i="19" s="1"/>
  <c r="H11" i="19" s="1"/>
  <c r="F171" i="18"/>
  <c r="H171" i="18" s="1"/>
  <c r="F172" i="18"/>
  <c r="H172" i="18" s="1"/>
  <c r="F173" i="18"/>
  <c r="H173" i="18" s="1"/>
  <c r="F174" i="18"/>
  <c r="H174" i="18" s="1"/>
  <c r="F175" i="18"/>
  <c r="H175" i="18" s="1"/>
  <c r="F176" i="18"/>
  <c r="H176" i="18" s="1"/>
  <c r="F177" i="18"/>
  <c r="H177" i="18" s="1"/>
  <c r="F178" i="18"/>
  <c r="H178" i="18" s="1"/>
  <c r="F179" i="18"/>
  <c r="H179" i="18" s="1"/>
  <c r="F170" i="18"/>
  <c r="H170" i="18" s="1"/>
  <c r="F133" i="18"/>
  <c r="H133" i="18" s="1"/>
  <c r="F134" i="18"/>
  <c r="H134" i="18" s="1"/>
  <c r="F135" i="18"/>
  <c r="H135" i="18" s="1"/>
  <c r="F136" i="18"/>
  <c r="H136" i="18" s="1"/>
  <c r="F137" i="18"/>
  <c r="H137" i="18" s="1"/>
  <c r="F132" i="18"/>
  <c r="H132" i="18" s="1"/>
  <c r="F142" i="18"/>
  <c r="H142" i="18" s="1"/>
  <c r="F143" i="18"/>
  <c r="H143" i="18" s="1"/>
  <c r="F144" i="18"/>
  <c r="H144" i="18" s="1"/>
  <c r="F145" i="18"/>
  <c r="H145" i="18" s="1"/>
  <c r="F141" i="18"/>
  <c r="H141" i="18" s="1"/>
  <c r="F158" i="18"/>
  <c r="H158" i="18" s="1"/>
  <c r="F159" i="18"/>
  <c r="H159" i="18" s="1"/>
  <c r="F157" i="18"/>
  <c r="H157" i="18" s="1"/>
  <c r="J226" i="24" l="1"/>
  <c r="D227" i="25"/>
  <c r="F227" i="25" s="1"/>
  <c r="H227" i="25" s="1"/>
  <c r="D226" i="25"/>
  <c r="F226" i="25" s="1"/>
  <c r="H226" i="25" s="1"/>
  <c r="J225" i="24"/>
  <c r="J214" i="24"/>
  <c r="D215" i="25"/>
  <c r="F215" i="25" s="1"/>
  <c r="H215" i="25" s="1"/>
  <c r="D279" i="26"/>
  <c r="F279" i="26" s="1"/>
  <c r="G279" i="26" s="1"/>
  <c r="L279" i="26" s="1"/>
  <c r="J280" i="25"/>
  <c r="D289" i="25"/>
  <c r="F289" i="25" s="1"/>
  <c r="H289" i="25" s="1"/>
  <c r="K290" i="24"/>
  <c r="J288" i="24"/>
  <c r="D131" i="25"/>
  <c r="F131" i="25" s="1"/>
  <c r="H131" i="25" s="1"/>
  <c r="J131" i="24"/>
  <c r="J236" i="24"/>
  <c r="D237" i="25"/>
  <c r="F237" i="25" s="1"/>
  <c r="H237" i="25" s="1"/>
  <c r="J183" i="25"/>
  <c r="D182" i="26"/>
  <c r="F182" i="26" s="1"/>
  <c r="H182" i="26" s="1"/>
  <c r="J182" i="26" s="1"/>
  <c r="J312" i="24"/>
  <c r="D313" i="25"/>
  <c r="F313" i="25" s="1"/>
  <c r="H313" i="25" s="1"/>
  <c r="J222" i="23"/>
  <c r="I247" i="23" s="1"/>
  <c r="I336" i="23" s="1"/>
  <c r="D228" i="24"/>
  <c r="F228" i="24" s="1"/>
  <c r="H228" i="24" s="1"/>
  <c r="J231" i="24"/>
  <c r="D232" i="25"/>
  <c r="F232" i="25" s="1"/>
  <c r="H232" i="25" s="1"/>
  <c r="J248" i="24"/>
  <c r="D249" i="25"/>
  <c r="F249" i="25" s="1"/>
  <c r="H249" i="25" s="1"/>
  <c r="D299" i="26"/>
  <c r="F299" i="26" s="1"/>
  <c r="G299" i="26" s="1"/>
  <c r="L299" i="26" s="1"/>
  <c r="J300" i="25"/>
  <c r="J304" i="24"/>
  <c r="D305" i="25"/>
  <c r="F305" i="25" s="1"/>
  <c r="H305" i="25" s="1"/>
  <c r="J308" i="24"/>
  <c r="D309" i="25"/>
  <c r="F309" i="25" s="1"/>
  <c r="H309" i="25" s="1"/>
  <c r="J282" i="24"/>
  <c r="D283" i="25"/>
  <c r="F283" i="25" s="1"/>
  <c r="H283" i="25" s="1"/>
  <c r="D214" i="25"/>
  <c r="F214" i="25" s="1"/>
  <c r="H214" i="25" s="1"/>
  <c r="J213" i="24"/>
  <c r="J275" i="24"/>
  <c r="D276" i="25"/>
  <c r="F276" i="25" s="1"/>
  <c r="H276" i="25" s="1"/>
  <c r="J301" i="24"/>
  <c r="D302" i="25"/>
  <c r="F302" i="25" s="1"/>
  <c r="H302" i="25" s="1"/>
  <c r="J250" i="24"/>
  <c r="D251" i="25"/>
  <c r="F251" i="25" s="1"/>
  <c r="H251" i="25" s="1"/>
  <c r="D274" i="25"/>
  <c r="F274" i="25" s="1"/>
  <c r="H274" i="25" s="1"/>
  <c r="J273" i="24"/>
  <c r="J215" i="24"/>
  <c r="D216" i="25"/>
  <c r="F216" i="25" s="1"/>
  <c r="H216" i="25" s="1"/>
  <c r="J208" i="24"/>
  <c r="D209" i="25"/>
  <c r="F209" i="25" s="1"/>
  <c r="H209" i="25" s="1"/>
  <c r="D134" i="25"/>
  <c r="F134" i="25" s="1"/>
  <c r="H134" i="25" s="1"/>
  <c r="J134" i="24"/>
  <c r="D307" i="25"/>
  <c r="F307" i="25" s="1"/>
  <c r="H307" i="25" s="1"/>
  <c r="J306" i="24"/>
  <c r="D132" i="25"/>
  <c r="F132" i="25" s="1"/>
  <c r="H132" i="25" s="1"/>
  <c r="J132" i="24"/>
  <c r="D297" i="25"/>
  <c r="F297" i="25" s="1"/>
  <c r="H297" i="25" s="1"/>
  <c r="K298" i="24"/>
  <c r="J296" i="24"/>
  <c r="J234" i="24"/>
  <c r="D235" i="25"/>
  <c r="F235" i="25" s="1"/>
  <c r="H235" i="25" s="1"/>
  <c r="J310" i="24"/>
  <c r="D311" i="25"/>
  <c r="F311" i="25" s="1"/>
  <c r="H311" i="25" s="1"/>
  <c r="J311" i="24"/>
  <c r="D312" i="25"/>
  <c r="F312" i="25" s="1"/>
  <c r="H312" i="25" s="1"/>
  <c r="J210" i="24"/>
  <c r="D211" i="25"/>
  <c r="F211" i="25" s="1"/>
  <c r="H211" i="25" s="1"/>
  <c r="J283" i="24"/>
  <c r="D284" i="25"/>
  <c r="F284" i="25" s="1"/>
  <c r="H284" i="25" s="1"/>
  <c r="D212" i="25"/>
  <c r="F212" i="25" s="1"/>
  <c r="H212" i="25" s="1"/>
  <c r="J211" i="24"/>
  <c r="D298" i="25"/>
  <c r="F298" i="25" s="1"/>
  <c r="H298" i="25" s="1"/>
  <c r="K299" i="24"/>
  <c r="J297" i="24"/>
  <c r="J224" i="24"/>
  <c r="D225" i="25"/>
  <c r="F225" i="25" s="1"/>
  <c r="H225" i="25" s="1"/>
  <c r="D185" i="26"/>
  <c r="F185" i="26" s="1"/>
  <c r="H185" i="26" s="1"/>
  <c r="J186" i="25"/>
  <c r="J187" i="25"/>
  <c r="J207" i="24"/>
  <c r="D208" i="25"/>
  <c r="F208" i="25" s="1"/>
  <c r="H208" i="25" s="1"/>
  <c r="J269" i="24"/>
  <c r="D270" i="25"/>
  <c r="F270" i="25" s="1"/>
  <c r="H270" i="25" s="1"/>
  <c r="J270" i="24"/>
  <c r="D271" i="25"/>
  <c r="F271" i="25" s="1"/>
  <c r="H271" i="25" s="1"/>
  <c r="J314" i="24"/>
  <c r="D315" i="25"/>
  <c r="F315" i="25" s="1"/>
  <c r="H315" i="25" s="1"/>
  <c r="D299" i="25"/>
  <c r="F299" i="25" s="1"/>
  <c r="H299" i="25" s="1"/>
  <c r="J298" i="24"/>
  <c r="D314" i="25"/>
  <c r="F314" i="25" s="1"/>
  <c r="H314" i="25" s="1"/>
  <c r="J313" i="24"/>
  <c r="J242" i="24"/>
  <c r="D243" i="25"/>
  <c r="F243" i="25" s="1"/>
  <c r="H243" i="25" s="1"/>
  <c r="D295" i="25"/>
  <c r="F295" i="25" s="1"/>
  <c r="H295" i="25" s="1"/>
  <c r="J294" i="24"/>
  <c r="K296" i="24"/>
  <c r="D217" i="25"/>
  <c r="F217" i="25" s="1"/>
  <c r="H217" i="25" s="1"/>
  <c r="J216" i="24"/>
  <c r="J331" i="25"/>
  <c r="D330" i="26"/>
  <c r="F330" i="26" s="1"/>
  <c r="H330" i="26" s="1"/>
  <c r="J330" i="26" s="1"/>
  <c r="D269" i="25"/>
  <c r="F269" i="25" s="1"/>
  <c r="H269" i="25" s="1"/>
  <c r="J268" i="24"/>
  <c r="J217" i="24"/>
  <c r="D218" i="25"/>
  <c r="F218" i="25" s="1"/>
  <c r="H218" i="25" s="1"/>
  <c r="J278" i="24"/>
  <c r="D279" i="25"/>
  <c r="F279" i="25" s="1"/>
  <c r="H279" i="25" s="1"/>
  <c r="D247" i="25"/>
  <c r="F247" i="25" s="1"/>
  <c r="H247" i="25" s="1"/>
  <c r="J246" i="24"/>
  <c r="D250" i="25"/>
  <c r="F250" i="25" s="1"/>
  <c r="H250" i="25" s="1"/>
  <c r="J249" i="24"/>
  <c r="D286" i="26"/>
  <c r="F286" i="26" s="1"/>
  <c r="G286" i="26" s="1"/>
  <c r="L286" i="26" s="1"/>
  <c r="J287" i="25"/>
  <c r="J153" i="24"/>
  <c r="D154" i="25"/>
  <c r="F154" i="25" s="1"/>
  <c r="H154" i="25" s="1"/>
  <c r="D234" i="25"/>
  <c r="F234" i="25" s="1"/>
  <c r="H234" i="25" s="1"/>
  <c r="J233" i="24"/>
  <c r="J237" i="24"/>
  <c r="D238" i="25"/>
  <c r="F238" i="25" s="1"/>
  <c r="H238" i="25" s="1"/>
  <c r="D222" i="25"/>
  <c r="F222" i="25" s="1"/>
  <c r="H222" i="25" s="1"/>
  <c r="J221" i="24"/>
  <c r="D288" i="25"/>
  <c r="F288" i="25" s="1"/>
  <c r="H288" i="25" s="1"/>
  <c r="J287" i="24"/>
  <c r="K289" i="24"/>
  <c r="J272" i="24"/>
  <c r="D273" i="25"/>
  <c r="F273" i="25" s="1"/>
  <c r="H273" i="25" s="1"/>
  <c r="D195" i="24"/>
  <c r="F195" i="24" s="1"/>
  <c r="H195" i="24" s="1"/>
  <c r="J189" i="23"/>
  <c r="I191" i="23" s="1"/>
  <c r="J340" i="23" s="1"/>
  <c r="I338" i="24"/>
  <c r="I346" i="24" s="1"/>
  <c r="D282" i="25"/>
  <c r="F282" i="25" s="1"/>
  <c r="H282" i="25" s="1"/>
  <c r="J281" i="24"/>
  <c r="J184" i="25"/>
  <c r="D183" i="26"/>
  <c r="F183" i="26" s="1"/>
  <c r="H183" i="26" s="1"/>
  <c r="J183" i="26" s="1"/>
  <c r="J274" i="24"/>
  <c r="D275" i="25"/>
  <c r="F275" i="25" s="1"/>
  <c r="H275" i="25" s="1"/>
  <c r="D135" i="25"/>
  <c r="F135" i="25" s="1"/>
  <c r="H135" i="25" s="1"/>
  <c r="J135" i="24"/>
  <c r="D155" i="25"/>
  <c r="F155" i="25" s="1"/>
  <c r="H155" i="25" s="1"/>
  <c r="J154" i="24"/>
  <c r="D133" i="25"/>
  <c r="F133" i="25" s="1"/>
  <c r="H133" i="25" s="1"/>
  <c r="J133" i="24"/>
  <c r="K286" i="23"/>
  <c r="D290" i="24"/>
  <c r="F290" i="24" s="1"/>
  <c r="H290" i="24" s="1"/>
  <c r="J284" i="23"/>
  <c r="I310" i="23" s="1"/>
  <c r="I337" i="23" s="1"/>
  <c r="J232" i="24"/>
  <c r="D233" i="25"/>
  <c r="F233" i="25" s="1"/>
  <c r="H233" i="25" s="1"/>
  <c r="J218" i="24"/>
  <c r="D219" i="25"/>
  <c r="F219" i="25" s="1"/>
  <c r="H219" i="25" s="1"/>
  <c r="J331" i="24"/>
  <c r="D332" i="25"/>
  <c r="F332" i="25" s="1"/>
  <c r="H332" i="25" s="1"/>
  <c r="D293" i="25"/>
  <c r="F293" i="25" s="1"/>
  <c r="H293" i="25" s="1"/>
  <c r="J292" i="24"/>
  <c r="K294" i="24"/>
  <c r="D239" i="25"/>
  <c r="F239" i="25" s="1"/>
  <c r="H239" i="25" s="1"/>
  <c r="J238" i="24"/>
  <c r="J239" i="24"/>
  <c r="D240" i="25"/>
  <c r="F240" i="25" s="1"/>
  <c r="H240" i="25" s="1"/>
  <c r="J309" i="24"/>
  <c r="D310" i="25"/>
  <c r="F310" i="25" s="1"/>
  <c r="H310" i="25" s="1"/>
  <c r="J295" i="24"/>
  <c r="D296" i="25"/>
  <c r="F296" i="25" s="1"/>
  <c r="H296" i="25" s="1"/>
  <c r="J209" i="24"/>
  <c r="D210" i="25"/>
  <c r="F210" i="25" s="1"/>
  <c r="H210" i="25" s="1"/>
  <c r="D180" i="26"/>
  <c r="F180" i="26" s="1"/>
  <c r="H180" i="26" s="1"/>
  <c r="J180" i="26" s="1"/>
  <c r="J181" i="25"/>
  <c r="D285" i="25"/>
  <c r="F285" i="25" s="1"/>
  <c r="H285" i="25" s="1"/>
  <c r="K287" i="24"/>
  <c r="J284" i="24"/>
  <c r="J276" i="24"/>
  <c r="D277" i="25"/>
  <c r="F277" i="25" s="1"/>
  <c r="H277" i="25" s="1"/>
  <c r="J265" i="24"/>
  <c r="D266" i="25"/>
  <c r="F266" i="25" s="1"/>
  <c r="H266" i="25" s="1"/>
  <c r="J281" i="25"/>
  <c r="D280" i="26"/>
  <c r="F280" i="26" s="1"/>
  <c r="G280" i="26" s="1"/>
  <c r="L280" i="26" s="1"/>
  <c r="D181" i="26"/>
  <c r="F181" i="26" s="1"/>
  <c r="H181" i="26" s="1"/>
  <c r="J181" i="26" s="1"/>
  <c r="J182" i="25"/>
  <c r="J137" i="25"/>
  <c r="D137" i="26"/>
  <c r="F137" i="26" s="1"/>
  <c r="H137" i="26" s="1"/>
  <c r="J137" i="26" s="1"/>
  <c r="D294" i="25"/>
  <c r="F294" i="25" s="1"/>
  <c r="H294" i="25" s="1"/>
  <c r="J293" i="24"/>
  <c r="K295" i="24"/>
  <c r="J264" i="24"/>
  <c r="D265" i="25"/>
  <c r="F265" i="25" s="1"/>
  <c r="H265" i="25" s="1"/>
  <c r="I187" i="24"/>
  <c r="I344" i="24" s="1"/>
  <c r="J289" i="24"/>
  <c r="D290" i="25"/>
  <c r="F290" i="25" s="1"/>
  <c r="H290" i="25" s="1"/>
  <c r="J307" i="24"/>
  <c r="D308" i="25"/>
  <c r="F308" i="25" s="1"/>
  <c r="H308" i="25" s="1"/>
  <c r="D285" i="26"/>
  <c r="F285" i="26" s="1"/>
  <c r="G285" i="26" s="1"/>
  <c r="L285" i="26" s="1"/>
  <c r="J286" i="25"/>
  <c r="D231" i="25"/>
  <c r="F231" i="25" s="1"/>
  <c r="H231" i="25" s="1"/>
  <c r="J230" i="24"/>
  <c r="D300" i="26"/>
  <c r="F300" i="26" s="1"/>
  <c r="G300" i="26" s="1"/>
  <c r="L300" i="26" s="1"/>
  <c r="J301" i="25"/>
  <c r="D244" i="25"/>
  <c r="F244" i="25" s="1"/>
  <c r="H244" i="25" s="1"/>
  <c r="J243" i="24"/>
  <c r="J206" i="24"/>
  <c r="D207" i="25"/>
  <c r="F207" i="25" s="1"/>
  <c r="H207" i="25" s="1"/>
  <c r="D220" i="25"/>
  <c r="F220" i="25" s="1"/>
  <c r="H220" i="25" s="1"/>
  <c r="J219" i="24"/>
  <c r="J303" i="24"/>
  <c r="D304" i="25"/>
  <c r="F304" i="25" s="1"/>
  <c r="H304" i="25" s="1"/>
  <c r="J248" i="25"/>
  <c r="D247" i="26"/>
  <c r="F247" i="26" s="1"/>
  <c r="G247" i="26" s="1"/>
  <c r="J263" i="24"/>
  <c r="D264" i="25"/>
  <c r="F264" i="25" s="1"/>
  <c r="H264" i="25" s="1"/>
  <c r="D306" i="25"/>
  <c r="F306" i="25" s="1"/>
  <c r="H306" i="25" s="1"/>
  <c r="J305" i="24"/>
  <c r="J277" i="24"/>
  <c r="D278" i="25"/>
  <c r="F278" i="25" s="1"/>
  <c r="H278" i="25" s="1"/>
  <c r="D229" i="26"/>
  <c r="F229" i="26" s="1"/>
  <c r="G229" i="26" s="1"/>
  <c r="J230" i="25"/>
  <c r="D292" i="25"/>
  <c r="F292" i="25" s="1"/>
  <c r="H292" i="25" s="1"/>
  <c r="J291" i="24"/>
  <c r="K293" i="24"/>
  <c r="J212" i="24"/>
  <c r="D213" i="25"/>
  <c r="F213" i="25" s="1"/>
  <c r="H213" i="25" s="1"/>
  <c r="J240" i="24"/>
  <c r="D241" i="25"/>
  <c r="F241" i="25" s="1"/>
  <c r="H241" i="25" s="1"/>
  <c r="J267" i="24"/>
  <c r="D268" i="25"/>
  <c r="F268" i="25" s="1"/>
  <c r="H268" i="25" s="1"/>
  <c r="D267" i="25"/>
  <c r="F267" i="25" s="1"/>
  <c r="H267" i="25" s="1"/>
  <c r="J266" i="24"/>
  <c r="J271" i="24"/>
  <c r="D272" i="25"/>
  <c r="F272" i="25" s="1"/>
  <c r="H272" i="25" s="1"/>
  <c r="D302" i="26"/>
  <c r="F302" i="26" s="1"/>
  <c r="G302" i="26" s="1"/>
  <c r="L302" i="26" s="1"/>
  <c r="J303" i="25"/>
  <c r="J227" i="24"/>
  <c r="D228" i="25"/>
  <c r="J155" i="24"/>
  <c r="D156" i="25"/>
  <c r="F156" i="25" s="1"/>
  <c r="H156" i="25" s="1"/>
  <c r="J235" i="24"/>
  <c r="D236" i="25"/>
  <c r="J155" i="23"/>
  <c r="I162" i="23" s="1"/>
  <c r="J338" i="23" s="1"/>
  <c r="J62" i="19"/>
  <c r="D62" i="20"/>
  <c r="F62" i="20" s="1"/>
  <c r="H62" i="20" s="1"/>
  <c r="J54" i="19"/>
  <c r="D54" i="20"/>
  <c r="F54" i="20" s="1"/>
  <c r="H54" i="20" s="1"/>
  <c r="J46" i="19"/>
  <c r="D46" i="20"/>
  <c r="F46" i="20" s="1"/>
  <c r="H46" i="20" s="1"/>
  <c r="J38" i="19"/>
  <c r="D38" i="20"/>
  <c r="F38" i="20" s="1"/>
  <c r="H38" i="20" s="1"/>
  <c r="J30" i="19"/>
  <c r="D30" i="20"/>
  <c r="F30" i="20" s="1"/>
  <c r="H30" i="20" s="1"/>
  <c r="J22" i="19"/>
  <c r="D22" i="20"/>
  <c r="F22" i="20" s="1"/>
  <c r="H22" i="20" s="1"/>
  <c r="J14" i="19"/>
  <c r="D14" i="20"/>
  <c r="F14" i="20" s="1"/>
  <c r="H14" i="20" s="1"/>
  <c r="J124" i="19"/>
  <c r="D124" i="20"/>
  <c r="F124" i="20" s="1"/>
  <c r="H124" i="20" s="1"/>
  <c r="J116" i="19"/>
  <c r="D116" i="20"/>
  <c r="F116" i="20" s="1"/>
  <c r="H116" i="20" s="1"/>
  <c r="J108" i="19"/>
  <c r="D108" i="20"/>
  <c r="F108" i="20" s="1"/>
  <c r="H108" i="20" s="1"/>
  <c r="J100" i="19"/>
  <c r="D100" i="20"/>
  <c r="F100" i="20" s="1"/>
  <c r="H100" i="20" s="1"/>
  <c r="J92" i="19"/>
  <c r="D92" i="20"/>
  <c r="F92" i="20" s="1"/>
  <c r="H92" i="20" s="1"/>
  <c r="J84" i="19"/>
  <c r="D84" i="20"/>
  <c r="F84" i="20" s="1"/>
  <c r="H84" i="20" s="1"/>
  <c r="J76" i="19"/>
  <c r="D76" i="20"/>
  <c r="F76" i="20" s="1"/>
  <c r="H76" i="20" s="1"/>
  <c r="J72" i="19"/>
  <c r="D72" i="20"/>
  <c r="F72" i="20" s="1"/>
  <c r="H72" i="20" s="1"/>
  <c r="J129" i="19"/>
  <c r="D129" i="20"/>
  <c r="F129" i="20" s="1"/>
  <c r="H129" i="20" s="1"/>
  <c r="J59" i="19"/>
  <c r="D59" i="20"/>
  <c r="F59" i="20" s="1"/>
  <c r="H59" i="20" s="1"/>
  <c r="J51" i="19"/>
  <c r="D51" i="20"/>
  <c r="F51" i="20" s="1"/>
  <c r="H51" i="20" s="1"/>
  <c r="J43" i="19"/>
  <c r="D43" i="20"/>
  <c r="F43" i="20" s="1"/>
  <c r="H43" i="20" s="1"/>
  <c r="J35" i="19"/>
  <c r="D35" i="20"/>
  <c r="F35" i="20" s="1"/>
  <c r="H35" i="20" s="1"/>
  <c r="J27" i="19"/>
  <c r="D27" i="20"/>
  <c r="F27" i="20" s="1"/>
  <c r="H27" i="20" s="1"/>
  <c r="J19" i="19"/>
  <c r="D19" i="20"/>
  <c r="F19" i="20" s="1"/>
  <c r="H19" i="20" s="1"/>
  <c r="J125" i="19"/>
  <c r="D125" i="20"/>
  <c r="F125" i="20" s="1"/>
  <c r="H125" i="20" s="1"/>
  <c r="J117" i="19"/>
  <c r="D117" i="20"/>
  <c r="F117" i="20" s="1"/>
  <c r="H117" i="20" s="1"/>
  <c r="J109" i="19"/>
  <c r="D109" i="20"/>
  <c r="F109" i="20" s="1"/>
  <c r="H109" i="20" s="1"/>
  <c r="J101" i="19"/>
  <c r="D101" i="20"/>
  <c r="F101" i="20" s="1"/>
  <c r="H101" i="20" s="1"/>
  <c r="J89" i="19"/>
  <c r="D89" i="20"/>
  <c r="F89" i="20" s="1"/>
  <c r="H89" i="20" s="1"/>
  <c r="J85" i="19"/>
  <c r="D85" i="20"/>
  <c r="F85" i="20" s="1"/>
  <c r="H85" i="20" s="1"/>
  <c r="J77" i="19"/>
  <c r="D77" i="20"/>
  <c r="F77" i="20" s="1"/>
  <c r="H77" i="20" s="1"/>
  <c r="J69" i="19"/>
  <c r="D69" i="20"/>
  <c r="F69" i="20" s="1"/>
  <c r="H69" i="20" s="1"/>
  <c r="J64" i="19"/>
  <c r="D64" i="20"/>
  <c r="F64" i="20" s="1"/>
  <c r="H64" i="20" s="1"/>
  <c r="J60" i="19"/>
  <c r="D60" i="20"/>
  <c r="F60" i="20" s="1"/>
  <c r="H60" i="20" s="1"/>
  <c r="J56" i="19"/>
  <c r="D56" i="20"/>
  <c r="F56" i="20" s="1"/>
  <c r="H56" i="20" s="1"/>
  <c r="J52" i="19"/>
  <c r="D52" i="20"/>
  <c r="F52" i="20" s="1"/>
  <c r="H52" i="20" s="1"/>
  <c r="J48" i="19"/>
  <c r="D48" i="20"/>
  <c r="F48" i="20" s="1"/>
  <c r="H48" i="20" s="1"/>
  <c r="J44" i="19"/>
  <c r="D44" i="20"/>
  <c r="F44" i="20" s="1"/>
  <c r="H44" i="20" s="1"/>
  <c r="J40" i="19"/>
  <c r="D40" i="20"/>
  <c r="F40" i="20" s="1"/>
  <c r="H40" i="20" s="1"/>
  <c r="J36" i="19"/>
  <c r="D36" i="20"/>
  <c r="F36" i="20" s="1"/>
  <c r="H36" i="20" s="1"/>
  <c r="J32" i="19"/>
  <c r="D32" i="20"/>
  <c r="F32" i="20" s="1"/>
  <c r="H32" i="20" s="1"/>
  <c r="J28" i="19"/>
  <c r="D28" i="20"/>
  <c r="F28" i="20" s="1"/>
  <c r="H28" i="20" s="1"/>
  <c r="J24" i="19"/>
  <c r="D24" i="20"/>
  <c r="F24" i="20" s="1"/>
  <c r="H24" i="20" s="1"/>
  <c r="J20" i="19"/>
  <c r="D20" i="20"/>
  <c r="F20" i="20" s="1"/>
  <c r="H20" i="20" s="1"/>
  <c r="J16" i="19"/>
  <c r="D16" i="20"/>
  <c r="F16" i="20" s="1"/>
  <c r="H16" i="20" s="1"/>
  <c r="J12" i="19"/>
  <c r="D12" i="20"/>
  <c r="F12" i="20" s="1"/>
  <c r="H12" i="20" s="1"/>
  <c r="J126" i="19"/>
  <c r="D126" i="20"/>
  <c r="F126" i="20" s="1"/>
  <c r="H126" i="20" s="1"/>
  <c r="J122" i="19"/>
  <c r="D122" i="20"/>
  <c r="F122" i="20" s="1"/>
  <c r="H122" i="20" s="1"/>
  <c r="J118" i="19"/>
  <c r="D118" i="20"/>
  <c r="F118" i="20" s="1"/>
  <c r="H118" i="20" s="1"/>
  <c r="J114" i="19"/>
  <c r="D114" i="20"/>
  <c r="F114" i="20" s="1"/>
  <c r="H114" i="20" s="1"/>
  <c r="J110" i="19"/>
  <c r="D110" i="20"/>
  <c r="F110" i="20" s="1"/>
  <c r="H110" i="20" s="1"/>
  <c r="J106" i="19"/>
  <c r="D106" i="20"/>
  <c r="F106" i="20" s="1"/>
  <c r="H106" i="20" s="1"/>
  <c r="J102" i="19"/>
  <c r="D102" i="20"/>
  <c r="F102" i="20" s="1"/>
  <c r="H102" i="20" s="1"/>
  <c r="J98" i="19"/>
  <c r="D98" i="20"/>
  <c r="F98" i="20" s="1"/>
  <c r="H98" i="20" s="1"/>
  <c r="J94" i="19"/>
  <c r="D94" i="20"/>
  <c r="F94" i="20" s="1"/>
  <c r="H94" i="20" s="1"/>
  <c r="J90" i="19"/>
  <c r="D90" i="20"/>
  <c r="F90" i="20" s="1"/>
  <c r="H90" i="20" s="1"/>
  <c r="J86" i="19"/>
  <c r="D86" i="20"/>
  <c r="F86" i="20" s="1"/>
  <c r="H86" i="20" s="1"/>
  <c r="J82" i="19"/>
  <c r="D82" i="20"/>
  <c r="F82" i="20" s="1"/>
  <c r="H82" i="20" s="1"/>
  <c r="J78" i="19"/>
  <c r="D78" i="20"/>
  <c r="F78" i="20" s="1"/>
  <c r="H78" i="20" s="1"/>
  <c r="J74" i="19"/>
  <c r="D74" i="20"/>
  <c r="F74" i="20" s="1"/>
  <c r="H74" i="20" s="1"/>
  <c r="J70" i="19"/>
  <c r="D70" i="20"/>
  <c r="F70" i="20" s="1"/>
  <c r="H70" i="20" s="1"/>
  <c r="J66" i="19"/>
  <c r="D66" i="20"/>
  <c r="F66" i="20" s="1"/>
  <c r="H66" i="20" s="1"/>
  <c r="J58" i="19"/>
  <c r="D58" i="20"/>
  <c r="F58" i="20" s="1"/>
  <c r="H58" i="20" s="1"/>
  <c r="J50" i="19"/>
  <c r="D50" i="20"/>
  <c r="F50" i="20" s="1"/>
  <c r="H50" i="20" s="1"/>
  <c r="J42" i="19"/>
  <c r="D42" i="20"/>
  <c r="F42" i="20" s="1"/>
  <c r="H42" i="20" s="1"/>
  <c r="J34" i="19"/>
  <c r="D34" i="20"/>
  <c r="F34" i="20" s="1"/>
  <c r="H34" i="20" s="1"/>
  <c r="J26" i="19"/>
  <c r="D26" i="20"/>
  <c r="F26" i="20" s="1"/>
  <c r="H26" i="20" s="1"/>
  <c r="J18" i="19"/>
  <c r="D18" i="20"/>
  <c r="F18" i="20" s="1"/>
  <c r="H18" i="20" s="1"/>
  <c r="J128" i="19"/>
  <c r="D128" i="20"/>
  <c r="F128" i="20" s="1"/>
  <c r="H128" i="20" s="1"/>
  <c r="J120" i="19"/>
  <c r="D120" i="20"/>
  <c r="F120" i="20" s="1"/>
  <c r="H120" i="20" s="1"/>
  <c r="J112" i="19"/>
  <c r="D112" i="20"/>
  <c r="F112" i="20" s="1"/>
  <c r="H112" i="20" s="1"/>
  <c r="J104" i="19"/>
  <c r="D104" i="20"/>
  <c r="F104" i="20" s="1"/>
  <c r="H104" i="20" s="1"/>
  <c r="J96" i="19"/>
  <c r="D96" i="20"/>
  <c r="F96" i="20" s="1"/>
  <c r="H96" i="20" s="1"/>
  <c r="J88" i="19"/>
  <c r="D88" i="20"/>
  <c r="F88" i="20" s="1"/>
  <c r="H88" i="20" s="1"/>
  <c r="J80" i="19"/>
  <c r="D80" i="20"/>
  <c r="F80" i="20" s="1"/>
  <c r="H80" i="20" s="1"/>
  <c r="J68" i="19"/>
  <c r="D68" i="20"/>
  <c r="F68" i="20" s="1"/>
  <c r="H68" i="20" s="1"/>
  <c r="J63" i="19"/>
  <c r="D63" i="20"/>
  <c r="F63" i="20" s="1"/>
  <c r="H63" i="20" s="1"/>
  <c r="J55" i="19"/>
  <c r="D55" i="20"/>
  <c r="F55" i="20" s="1"/>
  <c r="H55" i="20" s="1"/>
  <c r="J47" i="19"/>
  <c r="D47" i="20"/>
  <c r="F47" i="20" s="1"/>
  <c r="H47" i="20" s="1"/>
  <c r="J39" i="19"/>
  <c r="D39" i="20"/>
  <c r="F39" i="20" s="1"/>
  <c r="H39" i="20" s="1"/>
  <c r="J39" i="20" s="1"/>
  <c r="J31" i="19"/>
  <c r="D31" i="20"/>
  <c r="F31" i="20" s="1"/>
  <c r="H31" i="20" s="1"/>
  <c r="J23" i="19"/>
  <c r="D23" i="20"/>
  <c r="F23" i="20" s="1"/>
  <c r="H23" i="20" s="1"/>
  <c r="J15" i="19"/>
  <c r="D15" i="20"/>
  <c r="F15" i="20" s="1"/>
  <c r="H15" i="20" s="1"/>
  <c r="J121" i="19"/>
  <c r="D121" i="20"/>
  <c r="F121" i="20" s="1"/>
  <c r="H121" i="20" s="1"/>
  <c r="J113" i="19"/>
  <c r="D113" i="20"/>
  <c r="F113" i="20" s="1"/>
  <c r="H113" i="20" s="1"/>
  <c r="J105" i="19"/>
  <c r="D105" i="20"/>
  <c r="F105" i="20" s="1"/>
  <c r="H105" i="20" s="1"/>
  <c r="J93" i="19"/>
  <c r="D93" i="20"/>
  <c r="F93" i="20" s="1"/>
  <c r="H93" i="20" s="1"/>
  <c r="J81" i="19"/>
  <c r="D81" i="20"/>
  <c r="F81" i="20" s="1"/>
  <c r="H81" i="20" s="1"/>
  <c r="J73" i="19"/>
  <c r="D73" i="20"/>
  <c r="F73" i="20" s="1"/>
  <c r="H73" i="20" s="1"/>
  <c r="J11" i="19"/>
  <c r="D11" i="20"/>
  <c r="F11" i="20" s="1"/>
  <c r="H11" i="20" s="1"/>
  <c r="J61" i="19"/>
  <c r="D61" i="20"/>
  <c r="F61" i="20" s="1"/>
  <c r="H61" i="20" s="1"/>
  <c r="J57" i="19"/>
  <c r="D57" i="20"/>
  <c r="F57" i="20" s="1"/>
  <c r="H57" i="20" s="1"/>
  <c r="J53" i="19"/>
  <c r="D53" i="20"/>
  <c r="F53" i="20" s="1"/>
  <c r="H53" i="20" s="1"/>
  <c r="J49" i="19"/>
  <c r="D49" i="20"/>
  <c r="F49" i="20" s="1"/>
  <c r="H49" i="20" s="1"/>
  <c r="J45" i="19"/>
  <c r="D45" i="20"/>
  <c r="F45" i="20" s="1"/>
  <c r="H45" i="20" s="1"/>
  <c r="J41" i="19"/>
  <c r="D41" i="20"/>
  <c r="F41" i="20" s="1"/>
  <c r="H41" i="20" s="1"/>
  <c r="J37" i="19"/>
  <c r="D37" i="20"/>
  <c r="F37" i="20" s="1"/>
  <c r="H37" i="20" s="1"/>
  <c r="J33" i="19"/>
  <c r="D33" i="20"/>
  <c r="F33" i="20" s="1"/>
  <c r="H33" i="20" s="1"/>
  <c r="J29" i="19"/>
  <c r="D29" i="20"/>
  <c r="F29" i="20" s="1"/>
  <c r="H29" i="20" s="1"/>
  <c r="J25" i="19"/>
  <c r="D25" i="20"/>
  <c r="F25" i="20" s="1"/>
  <c r="H25" i="20" s="1"/>
  <c r="J21" i="19"/>
  <c r="D21" i="20"/>
  <c r="F21" i="20" s="1"/>
  <c r="H21" i="20" s="1"/>
  <c r="J17" i="19"/>
  <c r="D17" i="20"/>
  <c r="F17" i="20" s="1"/>
  <c r="H17" i="20" s="1"/>
  <c r="J13" i="19"/>
  <c r="D13" i="20"/>
  <c r="F13" i="20" s="1"/>
  <c r="H13" i="20" s="1"/>
  <c r="J127" i="19"/>
  <c r="D127" i="20"/>
  <c r="F127" i="20" s="1"/>
  <c r="H127" i="20" s="1"/>
  <c r="J123" i="19"/>
  <c r="D123" i="20"/>
  <c r="F123" i="20" s="1"/>
  <c r="H123" i="20" s="1"/>
  <c r="J119" i="19"/>
  <c r="D119" i="20"/>
  <c r="F119" i="20" s="1"/>
  <c r="H119" i="20" s="1"/>
  <c r="J115" i="19"/>
  <c r="D115" i="20"/>
  <c r="F115" i="20" s="1"/>
  <c r="H115" i="20" s="1"/>
  <c r="J111" i="19"/>
  <c r="D111" i="20"/>
  <c r="F111" i="20" s="1"/>
  <c r="H111" i="20" s="1"/>
  <c r="J107" i="19"/>
  <c r="D107" i="20"/>
  <c r="F107" i="20" s="1"/>
  <c r="H107" i="20" s="1"/>
  <c r="J103" i="19"/>
  <c r="D103" i="20"/>
  <c r="F103" i="20" s="1"/>
  <c r="H103" i="20" s="1"/>
  <c r="J99" i="19"/>
  <c r="D99" i="20"/>
  <c r="F99" i="20" s="1"/>
  <c r="H99" i="20" s="1"/>
  <c r="J95" i="19"/>
  <c r="D95" i="20"/>
  <c r="F95" i="20" s="1"/>
  <c r="H95" i="20" s="1"/>
  <c r="J91" i="19"/>
  <c r="D91" i="20"/>
  <c r="F91" i="20" s="1"/>
  <c r="H91" i="20" s="1"/>
  <c r="J87" i="19"/>
  <c r="D87" i="20"/>
  <c r="F87" i="20" s="1"/>
  <c r="H87" i="20" s="1"/>
  <c r="J83" i="19"/>
  <c r="D83" i="20"/>
  <c r="F83" i="20" s="1"/>
  <c r="H83" i="20" s="1"/>
  <c r="J79" i="19"/>
  <c r="D79" i="20"/>
  <c r="F79" i="20" s="1"/>
  <c r="H79" i="20" s="1"/>
  <c r="J75" i="19"/>
  <c r="D75" i="20"/>
  <c r="F75" i="20" s="1"/>
  <c r="H75" i="20" s="1"/>
  <c r="J71" i="19"/>
  <c r="D71" i="20"/>
  <c r="F71" i="20" s="1"/>
  <c r="H71" i="20" s="1"/>
  <c r="J67" i="19"/>
  <c r="D67" i="20"/>
  <c r="F67" i="20" s="1"/>
  <c r="H67" i="20" s="1"/>
  <c r="J97" i="19"/>
  <c r="D97" i="20"/>
  <c r="F97" i="20" s="1"/>
  <c r="H97" i="20" s="1"/>
  <c r="I307" i="19"/>
  <c r="I335" i="19" s="1"/>
  <c r="J67" i="20" l="1"/>
  <c r="D67" i="22"/>
  <c r="F67" i="22" s="1"/>
  <c r="H67" i="22" s="1"/>
  <c r="J91" i="20"/>
  <c r="D91" i="22"/>
  <c r="F91" i="22" s="1"/>
  <c r="H91" i="22" s="1"/>
  <c r="J115" i="20"/>
  <c r="D115" i="22"/>
  <c r="F115" i="22" s="1"/>
  <c r="H115" i="22" s="1"/>
  <c r="J21" i="20"/>
  <c r="D21" i="22"/>
  <c r="F21" i="22" s="1"/>
  <c r="H21" i="22" s="1"/>
  <c r="J45" i="20"/>
  <c r="D45" i="22"/>
  <c r="F45" i="22" s="1"/>
  <c r="H45" i="22" s="1"/>
  <c r="J73" i="20"/>
  <c r="D73" i="22"/>
  <c r="F73" i="22" s="1"/>
  <c r="H73" i="22" s="1"/>
  <c r="J15" i="20"/>
  <c r="D15" i="22"/>
  <c r="F15" i="22" s="1"/>
  <c r="H15" i="22" s="1"/>
  <c r="J63" i="20"/>
  <c r="D63" i="22"/>
  <c r="F63" i="22" s="1"/>
  <c r="H63" i="22" s="1"/>
  <c r="J112" i="20"/>
  <c r="D112" i="22"/>
  <c r="F112" i="22" s="1"/>
  <c r="H112" i="22" s="1"/>
  <c r="J42" i="20"/>
  <c r="D42" i="22"/>
  <c r="F42" i="22" s="1"/>
  <c r="H42" i="22" s="1"/>
  <c r="J78" i="20"/>
  <c r="D78" i="22"/>
  <c r="F78" i="22" s="1"/>
  <c r="H78" i="22" s="1"/>
  <c r="J102" i="20"/>
  <c r="D102" i="22"/>
  <c r="F102" i="22" s="1"/>
  <c r="H102" i="22" s="1"/>
  <c r="J126" i="20"/>
  <c r="D126" i="22"/>
  <c r="F126" i="22" s="1"/>
  <c r="H126" i="22" s="1"/>
  <c r="J32" i="20"/>
  <c r="D32" i="22"/>
  <c r="F32" i="22" s="1"/>
  <c r="H32" i="22" s="1"/>
  <c r="J56" i="20"/>
  <c r="D56" i="22"/>
  <c r="F56" i="22" s="1"/>
  <c r="H56" i="22" s="1"/>
  <c r="J89" i="20"/>
  <c r="D89" i="22"/>
  <c r="F89" i="22" s="1"/>
  <c r="H89" i="22" s="1"/>
  <c r="J27" i="20"/>
  <c r="D27" i="22"/>
  <c r="F27" i="22" s="1"/>
  <c r="H27" i="22" s="1"/>
  <c r="J72" i="20"/>
  <c r="D72" i="22"/>
  <c r="F72" i="22" s="1"/>
  <c r="H72" i="22" s="1"/>
  <c r="J116" i="20"/>
  <c r="D116" i="22"/>
  <c r="F116" i="22" s="1"/>
  <c r="H116" i="22" s="1"/>
  <c r="J46" i="20"/>
  <c r="D46" i="22"/>
  <c r="F46" i="22" s="1"/>
  <c r="H46" i="22" s="1"/>
  <c r="J241" i="25"/>
  <c r="D240" i="26"/>
  <c r="F240" i="26" s="1"/>
  <c r="G240" i="26" s="1"/>
  <c r="J306" i="25"/>
  <c r="D305" i="26"/>
  <c r="F305" i="26" s="1"/>
  <c r="G305" i="26" s="1"/>
  <c r="L305" i="26" s="1"/>
  <c r="J244" i="25"/>
  <c r="D243" i="26"/>
  <c r="F243" i="26" s="1"/>
  <c r="G243" i="26" s="1"/>
  <c r="J265" i="25"/>
  <c r="D264" i="26"/>
  <c r="F264" i="26" s="1"/>
  <c r="G264" i="26" s="1"/>
  <c r="L264" i="26" s="1"/>
  <c r="J310" i="25"/>
  <c r="D309" i="26"/>
  <c r="F309" i="26" s="1"/>
  <c r="G309" i="26" s="1"/>
  <c r="L309" i="26" s="1"/>
  <c r="J275" i="25"/>
  <c r="D274" i="26"/>
  <c r="F274" i="26" s="1"/>
  <c r="G274" i="26" s="1"/>
  <c r="L274" i="26" s="1"/>
  <c r="J209" i="25"/>
  <c r="D208" i="26"/>
  <c r="F208" i="26" s="1"/>
  <c r="G208" i="26" s="1"/>
  <c r="D131" i="26"/>
  <c r="F131" i="26" s="1"/>
  <c r="H131" i="26" s="1"/>
  <c r="J131" i="26" s="1"/>
  <c r="J131" i="25"/>
  <c r="J264" i="25"/>
  <c r="D263" i="26"/>
  <c r="F263" i="26" s="1"/>
  <c r="G263" i="26" s="1"/>
  <c r="L263" i="26" s="1"/>
  <c r="J277" i="25"/>
  <c r="D276" i="26"/>
  <c r="F276" i="26" s="1"/>
  <c r="G276" i="26" s="1"/>
  <c r="L276" i="26" s="1"/>
  <c r="D232" i="26"/>
  <c r="F232" i="26" s="1"/>
  <c r="G232" i="26" s="1"/>
  <c r="J233" i="25"/>
  <c r="D287" i="26"/>
  <c r="F287" i="26" s="1"/>
  <c r="G287" i="26" s="1"/>
  <c r="L287" i="26" s="1"/>
  <c r="J288" i="25"/>
  <c r="J250" i="25"/>
  <c r="D249" i="26"/>
  <c r="F249" i="26" s="1"/>
  <c r="G249" i="26" s="1"/>
  <c r="D216" i="26"/>
  <c r="F216" i="26" s="1"/>
  <c r="G216" i="26" s="1"/>
  <c r="J217" i="25"/>
  <c r="J271" i="25"/>
  <c r="D270" i="26"/>
  <c r="F270" i="26" s="1"/>
  <c r="G270" i="26" s="1"/>
  <c r="L270" i="26" s="1"/>
  <c r="J235" i="25"/>
  <c r="D234" i="26"/>
  <c r="F234" i="26" s="1"/>
  <c r="G234" i="26" s="1"/>
  <c r="J232" i="25"/>
  <c r="D231" i="26"/>
  <c r="F231" i="26" s="1"/>
  <c r="G231" i="26" s="1"/>
  <c r="J71" i="20"/>
  <c r="D71" i="22"/>
  <c r="F71" i="22" s="1"/>
  <c r="H71" i="22" s="1"/>
  <c r="J95" i="20"/>
  <c r="D95" i="22"/>
  <c r="F95" i="22" s="1"/>
  <c r="H95" i="22" s="1"/>
  <c r="J119" i="20"/>
  <c r="D119" i="22"/>
  <c r="F119" i="22" s="1"/>
  <c r="H119" i="22" s="1"/>
  <c r="J25" i="20"/>
  <c r="D25" i="22"/>
  <c r="F25" i="22" s="1"/>
  <c r="H25" i="22" s="1"/>
  <c r="J49" i="20"/>
  <c r="D49" i="22"/>
  <c r="F49" i="22" s="1"/>
  <c r="H49" i="22" s="1"/>
  <c r="J23" i="20"/>
  <c r="D23" i="22"/>
  <c r="F23" i="22" s="1"/>
  <c r="H23" i="22" s="1"/>
  <c r="J68" i="20"/>
  <c r="D68" i="22"/>
  <c r="F68" i="22" s="1"/>
  <c r="H68" i="22" s="1"/>
  <c r="J120" i="20"/>
  <c r="D120" i="22"/>
  <c r="F120" i="22" s="1"/>
  <c r="H120" i="22" s="1"/>
  <c r="J50" i="20"/>
  <c r="D50" i="22"/>
  <c r="F50" i="22" s="1"/>
  <c r="H50" i="22" s="1"/>
  <c r="J82" i="20"/>
  <c r="D82" i="22"/>
  <c r="F82" i="22" s="1"/>
  <c r="H82" i="22" s="1"/>
  <c r="J106" i="20"/>
  <c r="D106" i="22"/>
  <c r="F106" i="22" s="1"/>
  <c r="H106" i="22" s="1"/>
  <c r="J12" i="20"/>
  <c r="D12" i="22"/>
  <c r="F12" i="22" s="1"/>
  <c r="H12" i="22" s="1"/>
  <c r="J36" i="20"/>
  <c r="D36" i="22"/>
  <c r="F36" i="22" s="1"/>
  <c r="H36" i="22" s="1"/>
  <c r="J60" i="20"/>
  <c r="D60" i="22"/>
  <c r="F60" i="22" s="1"/>
  <c r="H60" i="22" s="1"/>
  <c r="J101" i="20"/>
  <c r="D101" i="22"/>
  <c r="F101" i="22" s="1"/>
  <c r="H101" i="22" s="1"/>
  <c r="J35" i="20"/>
  <c r="D35" i="22"/>
  <c r="F35" i="22" s="1"/>
  <c r="H35" i="22" s="1"/>
  <c r="J76" i="20"/>
  <c r="D76" i="22"/>
  <c r="F76" i="22" s="1"/>
  <c r="H76" i="22" s="1"/>
  <c r="J124" i="20"/>
  <c r="D124" i="22"/>
  <c r="F124" i="22" s="1"/>
  <c r="H124" i="22" s="1"/>
  <c r="J54" i="20"/>
  <c r="D54" i="22"/>
  <c r="F54" i="22" s="1"/>
  <c r="H54" i="22" s="1"/>
  <c r="J213" i="25"/>
  <c r="D212" i="26"/>
  <c r="F212" i="26" s="1"/>
  <c r="G212" i="26" s="1"/>
  <c r="J240" i="25"/>
  <c r="D239" i="26"/>
  <c r="F239" i="26" s="1"/>
  <c r="G239" i="26" s="1"/>
  <c r="D297" i="26"/>
  <c r="F297" i="26" s="1"/>
  <c r="G297" i="26" s="1"/>
  <c r="L297" i="26" s="1"/>
  <c r="J298" i="25"/>
  <c r="J216" i="25"/>
  <c r="D215" i="26"/>
  <c r="F215" i="26" s="1"/>
  <c r="G215" i="26" s="1"/>
  <c r="J214" i="25"/>
  <c r="D213" i="26"/>
  <c r="F213" i="26" s="1"/>
  <c r="G213" i="26" s="1"/>
  <c r="J247" i="25"/>
  <c r="D246" i="26"/>
  <c r="F246" i="26" s="1"/>
  <c r="G246" i="26" s="1"/>
  <c r="J123" i="20"/>
  <c r="D123" i="22"/>
  <c r="F123" i="22" s="1"/>
  <c r="H123" i="22" s="1"/>
  <c r="J58" i="20"/>
  <c r="D58" i="22"/>
  <c r="F58" i="22" s="1"/>
  <c r="H58" i="22" s="1"/>
  <c r="J16" i="20"/>
  <c r="D16" i="22"/>
  <c r="F16" i="22" s="1"/>
  <c r="H16" i="22" s="1"/>
  <c r="J40" i="20"/>
  <c r="D40" i="22"/>
  <c r="F40" i="22" s="1"/>
  <c r="H40" i="22" s="1"/>
  <c r="J64" i="20"/>
  <c r="D64" i="22"/>
  <c r="F64" i="22" s="1"/>
  <c r="H64" i="22" s="1"/>
  <c r="J109" i="20"/>
  <c r="D109" i="22"/>
  <c r="F109" i="22" s="1"/>
  <c r="H109" i="22" s="1"/>
  <c r="J43" i="20"/>
  <c r="D43" i="22"/>
  <c r="F43" i="22" s="1"/>
  <c r="H43" i="22" s="1"/>
  <c r="J84" i="20"/>
  <c r="D84" i="22"/>
  <c r="F84" i="22" s="1"/>
  <c r="H84" i="22" s="1"/>
  <c r="J14" i="20"/>
  <c r="D14" i="22"/>
  <c r="F14" i="22" s="1"/>
  <c r="H14" i="22" s="1"/>
  <c r="J62" i="20"/>
  <c r="D62" i="22"/>
  <c r="F62" i="22" s="1"/>
  <c r="H62" i="22" s="1"/>
  <c r="J231" i="25"/>
  <c r="D230" i="26"/>
  <c r="F230" i="26" s="1"/>
  <c r="G230" i="26" s="1"/>
  <c r="D293" i="26"/>
  <c r="F293" i="26" s="1"/>
  <c r="G293" i="26" s="1"/>
  <c r="L293" i="26" s="1"/>
  <c r="J294" i="25"/>
  <c r="D291" i="25"/>
  <c r="F291" i="25" s="1"/>
  <c r="H291" i="25" s="1"/>
  <c r="K292" i="24"/>
  <c r="J290" i="24"/>
  <c r="I316" i="24" s="1"/>
  <c r="I343" i="24" s="1"/>
  <c r="J238" i="25"/>
  <c r="D237" i="26"/>
  <c r="F237" i="26" s="1"/>
  <c r="G237" i="26" s="1"/>
  <c r="J279" i="25"/>
  <c r="D278" i="26"/>
  <c r="F278" i="26" s="1"/>
  <c r="G278" i="26" s="1"/>
  <c r="L278" i="26" s="1"/>
  <c r="J295" i="25"/>
  <c r="D294" i="26"/>
  <c r="F294" i="26" s="1"/>
  <c r="G294" i="26" s="1"/>
  <c r="L294" i="26" s="1"/>
  <c r="D211" i="26"/>
  <c r="F211" i="26" s="1"/>
  <c r="G211" i="26" s="1"/>
  <c r="J212" i="25"/>
  <c r="J283" i="25"/>
  <c r="D282" i="26"/>
  <c r="F282" i="26" s="1"/>
  <c r="G282" i="26" s="1"/>
  <c r="L282" i="26" s="1"/>
  <c r="J75" i="20"/>
  <c r="D75" i="22"/>
  <c r="F75" i="22" s="1"/>
  <c r="H75" i="22" s="1"/>
  <c r="J128" i="20"/>
  <c r="D128" i="22"/>
  <c r="F128" i="22" s="1"/>
  <c r="H128" i="22" s="1"/>
  <c r="J304" i="25"/>
  <c r="D303" i="26"/>
  <c r="F303" i="26" s="1"/>
  <c r="G303" i="26" s="1"/>
  <c r="L303" i="26" s="1"/>
  <c r="J282" i="25"/>
  <c r="D281" i="26"/>
  <c r="F281" i="26" s="1"/>
  <c r="G281" i="26" s="1"/>
  <c r="L281" i="26" s="1"/>
  <c r="J243" i="25"/>
  <c r="D242" i="26"/>
  <c r="F242" i="26" s="1"/>
  <c r="G242" i="26" s="1"/>
  <c r="J208" i="25"/>
  <c r="D207" i="26"/>
  <c r="F207" i="26" s="1"/>
  <c r="G207" i="26" s="1"/>
  <c r="D283" i="26"/>
  <c r="F283" i="26" s="1"/>
  <c r="G283" i="26" s="1"/>
  <c r="L283" i="26" s="1"/>
  <c r="J284" i="25"/>
  <c r="J66" i="20"/>
  <c r="D66" i="22"/>
  <c r="F66" i="22" s="1"/>
  <c r="H66" i="22" s="1"/>
  <c r="J114" i="20"/>
  <c r="D114" i="22"/>
  <c r="F114" i="22" s="1"/>
  <c r="H114" i="22" s="1"/>
  <c r="J20" i="20"/>
  <c r="D20" i="22"/>
  <c r="F20" i="22" s="1"/>
  <c r="H20" i="22" s="1"/>
  <c r="J69" i="20"/>
  <c r="D69" i="22"/>
  <c r="F69" i="22" s="1"/>
  <c r="H69" i="22" s="1"/>
  <c r="J117" i="20"/>
  <c r="D117" i="22"/>
  <c r="F117" i="22" s="1"/>
  <c r="H117" i="22" s="1"/>
  <c r="J51" i="20"/>
  <c r="D51" i="22"/>
  <c r="F51" i="22" s="1"/>
  <c r="H51" i="22" s="1"/>
  <c r="J92" i="20"/>
  <c r="D92" i="22"/>
  <c r="F92" i="22" s="1"/>
  <c r="H92" i="22" s="1"/>
  <c r="J22" i="20"/>
  <c r="D22" i="22"/>
  <c r="F22" i="22" s="1"/>
  <c r="H22" i="22" s="1"/>
  <c r="J272" i="25"/>
  <c r="D271" i="26"/>
  <c r="F271" i="26" s="1"/>
  <c r="G271" i="26" s="1"/>
  <c r="L271" i="26" s="1"/>
  <c r="J292" i="25"/>
  <c r="D291" i="26"/>
  <c r="F291" i="26" s="1"/>
  <c r="G291" i="26" s="1"/>
  <c r="L291" i="26" s="1"/>
  <c r="J218" i="25"/>
  <c r="D217" i="26"/>
  <c r="F217" i="26" s="1"/>
  <c r="G217" i="26" s="1"/>
  <c r="D214" i="26"/>
  <c r="F214" i="26" s="1"/>
  <c r="G214" i="26" s="1"/>
  <c r="J215" i="25"/>
  <c r="J228" i="24"/>
  <c r="I253" i="24" s="1"/>
  <c r="I342" i="24" s="1"/>
  <c r="D229" i="25"/>
  <c r="F229" i="25" s="1"/>
  <c r="H229" i="25" s="1"/>
  <c r="J31" i="20"/>
  <c r="D31" i="22"/>
  <c r="F31" i="22" s="1"/>
  <c r="H31" i="22" s="1"/>
  <c r="J309" i="25"/>
  <c r="D308" i="26"/>
  <c r="F308" i="26" s="1"/>
  <c r="G308" i="26" s="1"/>
  <c r="L308" i="26" s="1"/>
  <c r="J127" i="20"/>
  <c r="D127" i="22"/>
  <c r="F127" i="22" s="1"/>
  <c r="H127" i="22" s="1"/>
  <c r="J18" i="20"/>
  <c r="D18" i="22"/>
  <c r="F18" i="22" s="1"/>
  <c r="H18" i="22" s="1"/>
  <c r="J90" i="20"/>
  <c r="D90" i="22"/>
  <c r="F90" i="22" s="1"/>
  <c r="H90" i="22" s="1"/>
  <c r="J308" i="25"/>
  <c r="D307" i="26"/>
  <c r="F307" i="26" s="1"/>
  <c r="G307" i="26" s="1"/>
  <c r="L307" i="26" s="1"/>
  <c r="I188" i="25"/>
  <c r="I345" i="25" s="1"/>
  <c r="D133" i="26"/>
  <c r="F133" i="26" s="1"/>
  <c r="H133" i="26" s="1"/>
  <c r="J133" i="26" s="1"/>
  <c r="J133" i="25"/>
  <c r="J234" i="25"/>
  <c r="D233" i="26"/>
  <c r="F233" i="26" s="1"/>
  <c r="G233" i="26" s="1"/>
  <c r="J211" i="25"/>
  <c r="D210" i="26"/>
  <c r="F210" i="26" s="1"/>
  <c r="G210" i="26" s="1"/>
  <c r="J132" i="25"/>
  <c r="D132" i="26"/>
  <c r="F132" i="26" s="1"/>
  <c r="H132" i="26" s="1"/>
  <c r="J132" i="26" s="1"/>
  <c r="J251" i="25"/>
  <c r="D250" i="26"/>
  <c r="F250" i="26" s="1"/>
  <c r="G250" i="26" s="1"/>
  <c r="J305" i="25"/>
  <c r="D304" i="26"/>
  <c r="F304" i="26" s="1"/>
  <c r="G304" i="26" s="1"/>
  <c r="L304" i="26" s="1"/>
  <c r="D288" i="26"/>
  <c r="F288" i="26" s="1"/>
  <c r="G288" i="26" s="1"/>
  <c r="L288" i="26" s="1"/>
  <c r="J289" i="25"/>
  <c r="J33" i="20"/>
  <c r="D33" i="22"/>
  <c r="F33" i="22" s="1"/>
  <c r="H33" i="22" s="1"/>
  <c r="J113" i="20"/>
  <c r="D113" i="22"/>
  <c r="F113" i="22" s="1"/>
  <c r="H113" i="22" s="1"/>
  <c r="J94" i="20"/>
  <c r="D94" i="22"/>
  <c r="F94" i="22" s="1"/>
  <c r="H94" i="22" s="1"/>
  <c r="J48" i="20"/>
  <c r="D48" i="22"/>
  <c r="F48" i="22" s="1"/>
  <c r="H48" i="22" s="1"/>
  <c r="J125" i="20"/>
  <c r="D125" i="22"/>
  <c r="F125" i="22" s="1"/>
  <c r="H125" i="22" s="1"/>
  <c r="J59" i="20"/>
  <c r="D59" i="22"/>
  <c r="F59" i="22" s="1"/>
  <c r="H59" i="22" s="1"/>
  <c r="J100" i="20"/>
  <c r="D100" i="22"/>
  <c r="F100" i="22" s="1"/>
  <c r="H100" i="22" s="1"/>
  <c r="J30" i="20"/>
  <c r="D30" i="22"/>
  <c r="F30" i="22" s="1"/>
  <c r="H30" i="22" s="1"/>
  <c r="J220" i="25"/>
  <c r="D219" i="26"/>
  <c r="F219" i="26" s="1"/>
  <c r="G219" i="26" s="1"/>
  <c r="J210" i="25"/>
  <c r="D209" i="26"/>
  <c r="F209" i="26" s="1"/>
  <c r="G209" i="26" s="1"/>
  <c r="D292" i="26"/>
  <c r="F292" i="26" s="1"/>
  <c r="G292" i="26" s="1"/>
  <c r="L292" i="26" s="1"/>
  <c r="J293" i="25"/>
  <c r="J195" i="24"/>
  <c r="I197" i="24" s="1"/>
  <c r="J345" i="24" s="1"/>
  <c r="D196" i="25"/>
  <c r="F196" i="25" s="1"/>
  <c r="H196" i="25" s="1"/>
  <c r="D195" i="26" s="1"/>
  <c r="F195" i="26" s="1"/>
  <c r="H195" i="26" s="1"/>
  <c r="J195" i="26" s="1"/>
  <c r="I197" i="26" s="1"/>
  <c r="J345" i="26" s="1"/>
  <c r="D153" i="26"/>
  <c r="F153" i="26" s="1"/>
  <c r="H153" i="26" s="1"/>
  <c r="J153" i="26" s="1"/>
  <c r="J154" i="25"/>
  <c r="J314" i="25"/>
  <c r="D313" i="26"/>
  <c r="F313" i="26" s="1"/>
  <c r="G313" i="26" s="1"/>
  <c r="L313" i="26" s="1"/>
  <c r="J29" i="20"/>
  <c r="D29" i="22"/>
  <c r="F29" i="22" s="1"/>
  <c r="H29" i="22" s="1"/>
  <c r="J110" i="20"/>
  <c r="D110" i="22"/>
  <c r="F110" i="22" s="1"/>
  <c r="H110" i="22" s="1"/>
  <c r="D284" i="26"/>
  <c r="F284" i="26" s="1"/>
  <c r="G284" i="26" s="1"/>
  <c r="L284" i="26" s="1"/>
  <c r="J285" i="25"/>
  <c r="D296" i="26"/>
  <c r="F296" i="26" s="1"/>
  <c r="G296" i="26" s="1"/>
  <c r="L296" i="26" s="1"/>
  <c r="J297" i="25"/>
  <c r="J103" i="20"/>
  <c r="D103" i="22"/>
  <c r="F103" i="22" s="1"/>
  <c r="H103" i="22" s="1"/>
  <c r="J105" i="20"/>
  <c r="D105" i="22"/>
  <c r="F105" i="22" s="1"/>
  <c r="H105" i="22" s="1"/>
  <c r="J107" i="20"/>
  <c r="D107" i="22"/>
  <c r="F107" i="22" s="1"/>
  <c r="H107" i="22" s="1"/>
  <c r="J61" i="20"/>
  <c r="D61" i="22"/>
  <c r="F61" i="22" s="1"/>
  <c r="H61" i="22" s="1"/>
  <c r="J26" i="20"/>
  <c r="D26" i="22"/>
  <c r="F26" i="22" s="1"/>
  <c r="H26" i="22" s="1"/>
  <c r="J77" i="20"/>
  <c r="D77" i="22"/>
  <c r="F77" i="22" s="1"/>
  <c r="H77" i="22" s="1"/>
  <c r="J267" i="25"/>
  <c r="D266" i="26"/>
  <c r="F266" i="26" s="1"/>
  <c r="G266" i="26" s="1"/>
  <c r="L266" i="26" s="1"/>
  <c r="J278" i="25"/>
  <c r="D277" i="26"/>
  <c r="F277" i="26" s="1"/>
  <c r="G277" i="26" s="1"/>
  <c r="L277" i="26" s="1"/>
  <c r="J207" i="25"/>
  <c r="D206" i="26"/>
  <c r="F206" i="26" s="1"/>
  <c r="J290" i="25"/>
  <c r="D289" i="26"/>
  <c r="F289" i="26" s="1"/>
  <c r="G289" i="26" s="1"/>
  <c r="L289" i="26" s="1"/>
  <c r="D331" i="26"/>
  <c r="F331" i="26" s="1"/>
  <c r="H331" i="26" s="1"/>
  <c r="J331" i="26" s="1"/>
  <c r="I338" i="26" s="1"/>
  <c r="I346" i="26" s="1"/>
  <c r="J332" i="25"/>
  <c r="I339" i="25" s="1"/>
  <c r="I347" i="25" s="1"/>
  <c r="D154" i="26"/>
  <c r="F154" i="26" s="1"/>
  <c r="H154" i="26" s="1"/>
  <c r="J154" i="26" s="1"/>
  <c r="J155" i="25"/>
  <c r="J273" i="25"/>
  <c r="D272" i="26"/>
  <c r="F272" i="26" s="1"/>
  <c r="G272" i="26" s="1"/>
  <c r="L272" i="26" s="1"/>
  <c r="D268" i="26"/>
  <c r="F268" i="26" s="1"/>
  <c r="G268" i="26" s="1"/>
  <c r="L268" i="26" s="1"/>
  <c r="J269" i="25"/>
  <c r="J186" i="26"/>
  <c r="J185" i="26"/>
  <c r="I187" i="26" s="1"/>
  <c r="I344" i="26" s="1"/>
  <c r="J312" i="25"/>
  <c r="D311" i="26"/>
  <c r="F311" i="26" s="1"/>
  <c r="G311" i="26" s="1"/>
  <c r="L311" i="26" s="1"/>
  <c r="D306" i="26"/>
  <c r="F306" i="26" s="1"/>
  <c r="G306" i="26" s="1"/>
  <c r="L306" i="26" s="1"/>
  <c r="J307" i="25"/>
  <c r="J302" i="25"/>
  <c r="D301" i="26"/>
  <c r="F301" i="26" s="1"/>
  <c r="G301" i="26" s="1"/>
  <c r="L301" i="26" s="1"/>
  <c r="J237" i="25"/>
  <c r="D236" i="26"/>
  <c r="F236" i="26" s="1"/>
  <c r="G236" i="26" s="1"/>
  <c r="J226" i="25"/>
  <c r="D225" i="26"/>
  <c r="F225" i="26" s="1"/>
  <c r="G225" i="26" s="1"/>
  <c r="J222" i="25"/>
  <c r="D221" i="26"/>
  <c r="F221" i="26" s="1"/>
  <c r="G221" i="26" s="1"/>
  <c r="J53" i="20"/>
  <c r="D53" i="22"/>
  <c r="F53" i="22" s="1"/>
  <c r="H53" i="22" s="1"/>
  <c r="J86" i="20"/>
  <c r="D86" i="22"/>
  <c r="F86" i="22" s="1"/>
  <c r="H86" i="22" s="1"/>
  <c r="J274" i="25"/>
  <c r="D273" i="26"/>
  <c r="F273" i="26" s="1"/>
  <c r="G273" i="26" s="1"/>
  <c r="L273" i="26" s="1"/>
  <c r="J79" i="20"/>
  <c r="D79" i="22"/>
  <c r="F79" i="22" s="1"/>
  <c r="H79" i="22" s="1"/>
  <c r="J88" i="20"/>
  <c r="D88" i="22"/>
  <c r="F88" i="22" s="1"/>
  <c r="H88" i="22" s="1"/>
  <c r="J13" i="20"/>
  <c r="D13" i="22"/>
  <c r="F13" i="22" s="1"/>
  <c r="H13" i="22" s="1"/>
  <c r="J47" i="20"/>
  <c r="D47" i="22"/>
  <c r="F47" i="22" s="1"/>
  <c r="H47" i="22" s="1"/>
  <c r="J70" i="20"/>
  <c r="D70" i="22"/>
  <c r="F70" i="22" s="1"/>
  <c r="H70" i="22" s="1"/>
  <c r="J87" i="20"/>
  <c r="D87" i="22"/>
  <c r="F87" i="22" s="1"/>
  <c r="H87" i="22" s="1"/>
  <c r="J11" i="20"/>
  <c r="D11" i="22"/>
  <c r="F11" i="22" s="1"/>
  <c r="H11" i="22" s="1"/>
  <c r="J55" i="20"/>
  <c r="D55" i="22"/>
  <c r="F55" i="22" s="1"/>
  <c r="H55" i="22" s="1"/>
  <c r="J34" i="20"/>
  <c r="D34" i="22"/>
  <c r="F34" i="22" s="1"/>
  <c r="H34" i="22" s="1"/>
  <c r="J74" i="20"/>
  <c r="D74" i="22"/>
  <c r="F74" i="22" s="1"/>
  <c r="H74" i="22" s="1"/>
  <c r="J98" i="20"/>
  <c r="D98" i="22"/>
  <c r="F98" i="22" s="1"/>
  <c r="H98" i="22" s="1"/>
  <c r="J28" i="20"/>
  <c r="D28" i="22"/>
  <c r="F28" i="22" s="1"/>
  <c r="H28" i="22" s="1"/>
  <c r="J52" i="20"/>
  <c r="D52" i="22"/>
  <c r="F52" i="22" s="1"/>
  <c r="H52" i="22" s="1"/>
  <c r="J85" i="20"/>
  <c r="D85" i="22"/>
  <c r="F85" i="22" s="1"/>
  <c r="H85" i="22" s="1"/>
  <c r="J19" i="20"/>
  <c r="D19" i="22"/>
  <c r="F19" i="22" s="1"/>
  <c r="H19" i="22" s="1"/>
  <c r="J129" i="20"/>
  <c r="D129" i="22"/>
  <c r="F129" i="22" s="1"/>
  <c r="H129" i="22" s="1"/>
  <c r="J108" i="20"/>
  <c r="D108" i="22"/>
  <c r="F108" i="22" s="1"/>
  <c r="H108" i="22" s="1"/>
  <c r="J38" i="20"/>
  <c r="D38" i="22"/>
  <c r="F38" i="22" s="1"/>
  <c r="H38" i="22" s="1"/>
  <c r="J268" i="25"/>
  <c r="D267" i="26"/>
  <c r="F267" i="26" s="1"/>
  <c r="G267" i="26" s="1"/>
  <c r="L267" i="26" s="1"/>
  <c r="J296" i="25"/>
  <c r="D295" i="26"/>
  <c r="F295" i="26" s="1"/>
  <c r="G295" i="26" s="1"/>
  <c r="L295" i="26" s="1"/>
  <c r="J299" i="25"/>
  <c r="D298" i="26"/>
  <c r="F298" i="26" s="1"/>
  <c r="G298" i="26" s="1"/>
  <c r="L298" i="26" s="1"/>
  <c r="D224" i="26"/>
  <c r="F224" i="26" s="1"/>
  <c r="G224" i="26" s="1"/>
  <c r="J225" i="25"/>
  <c r="J227" i="25"/>
  <c r="D226" i="26"/>
  <c r="F226" i="26" s="1"/>
  <c r="G226" i="26" s="1"/>
  <c r="J270" i="25"/>
  <c r="D269" i="26"/>
  <c r="F269" i="26" s="1"/>
  <c r="G269" i="26" s="1"/>
  <c r="L269" i="26" s="1"/>
  <c r="J99" i="20"/>
  <c r="D99" i="22"/>
  <c r="F99" i="22" s="1"/>
  <c r="H99" i="22" s="1"/>
  <c r="J80" i="20"/>
  <c r="D80" i="22"/>
  <c r="F80" i="22" s="1"/>
  <c r="H80" i="22" s="1"/>
  <c r="J239" i="25"/>
  <c r="D238" i="26"/>
  <c r="F238" i="26" s="1"/>
  <c r="G238" i="26" s="1"/>
  <c r="J313" i="25"/>
  <c r="D312" i="26"/>
  <c r="F312" i="26" s="1"/>
  <c r="G312" i="26" s="1"/>
  <c r="L312" i="26" s="1"/>
  <c r="J57" i="20"/>
  <c r="D57" i="22"/>
  <c r="F57" i="22" s="1"/>
  <c r="H57" i="22" s="1"/>
  <c r="J83" i="20"/>
  <c r="D83" i="22"/>
  <c r="F83" i="22" s="1"/>
  <c r="H83" i="22" s="1"/>
  <c r="J37" i="20"/>
  <c r="D37" i="22"/>
  <c r="F37" i="22" s="1"/>
  <c r="H37" i="22" s="1"/>
  <c r="J96" i="20"/>
  <c r="D96" i="22"/>
  <c r="F96" i="22" s="1"/>
  <c r="H96" i="22" s="1"/>
  <c r="J118" i="20"/>
  <c r="D118" i="22"/>
  <c r="F118" i="22" s="1"/>
  <c r="H118" i="22" s="1"/>
  <c r="J97" i="20"/>
  <c r="D97" i="22"/>
  <c r="F97" i="22" s="1"/>
  <c r="H97" i="22" s="1"/>
  <c r="J111" i="20"/>
  <c r="D111" i="22"/>
  <c r="F111" i="22" s="1"/>
  <c r="H111" i="22" s="1"/>
  <c r="J41" i="20"/>
  <c r="D41" i="22"/>
  <c r="F41" i="22" s="1"/>
  <c r="H41" i="22" s="1"/>
  <c r="J121" i="20"/>
  <c r="D121" i="22"/>
  <c r="F121" i="22" s="1"/>
  <c r="H121" i="22" s="1"/>
  <c r="J104" i="20"/>
  <c r="D104" i="22"/>
  <c r="F104" i="22" s="1"/>
  <c r="H104" i="22" s="1"/>
  <c r="J122" i="20"/>
  <c r="D122" i="22"/>
  <c r="F122" i="22" s="1"/>
  <c r="H122" i="22" s="1"/>
  <c r="I167" i="24"/>
  <c r="D265" i="26"/>
  <c r="F265" i="26" s="1"/>
  <c r="G265" i="26" s="1"/>
  <c r="L265" i="26" s="1"/>
  <c r="J266" i="25"/>
  <c r="J219" i="25"/>
  <c r="D218" i="26"/>
  <c r="F218" i="26" s="1"/>
  <c r="G218" i="26" s="1"/>
  <c r="J135" i="25"/>
  <c r="D135" i="26"/>
  <c r="F135" i="26" s="1"/>
  <c r="H135" i="26" s="1"/>
  <c r="J135" i="26" s="1"/>
  <c r="D314" i="26"/>
  <c r="F314" i="26" s="1"/>
  <c r="G314" i="26" s="1"/>
  <c r="L314" i="26" s="1"/>
  <c r="J315" i="25"/>
  <c r="J311" i="25"/>
  <c r="D310" i="26"/>
  <c r="F310" i="26" s="1"/>
  <c r="G310" i="26" s="1"/>
  <c r="L310" i="26" s="1"/>
  <c r="D134" i="26"/>
  <c r="F134" i="26" s="1"/>
  <c r="H134" i="26" s="1"/>
  <c r="J134" i="26" s="1"/>
  <c r="J134" i="25"/>
  <c r="J276" i="25"/>
  <c r="D275" i="26"/>
  <c r="F275" i="26" s="1"/>
  <c r="G275" i="26" s="1"/>
  <c r="L275" i="26" s="1"/>
  <c r="J249" i="25"/>
  <c r="D248" i="26"/>
  <c r="F248" i="26" s="1"/>
  <c r="G248" i="26" s="1"/>
  <c r="J81" i="20"/>
  <c r="D81" i="22"/>
  <c r="F81" i="22" s="1"/>
  <c r="H81" i="22" s="1"/>
  <c r="J44" i="20"/>
  <c r="D44" i="22"/>
  <c r="F44" i="22" s="1"/>
  <c r="H44" i="22" s="1"/>
  <c r="J24" i="20"/>
  <c r="D24" i="22"/>
  <c r="F24" i="22" s="1"/>
  <c r="H24" i="22" s="1"/>
  <c r="J17" i="20"/>
  <c r="D17" i="22"/>
  <c r="F17" i="22" s="1"/>
  <c r="H17" i="22" s="1"/>
  <c r="J196" i="25"/>
  <c r="I198" i="25" s="1"/>
  <c r="J346" i="25" s="1"/>
  <c r="D155" i="26"/>
  <c r="F155" i="26" s="1"/>
  <c r="H155" i="26" s="1"/>
  <c r="J155" i="26" s="1"/>
  <c r="I167" i="26" s="1"/>
  <c r="J156" i="25"/>
  <c r="I168" i="25" s="1"/>
  <c r="F236" i="25"/>
  <c r="H236" i="25" s="1"/>
  <c r="F228" i="25"/>
  <c r="H228" i="25" s="1"/>
  <c r="J93" i="20"/>
  <c r="D93" i="22"/>
  <c r="F93" i="22" s="1"/>
  <c r="H93" i="22" s="1"/>
  <c r="I146" i="19"/>
  <c r="I332" i="19" s="1"/>
  <c r="I339" i="19" s="1"/>
  <c r="H92" i="2"/>
  <c r="D108" i="23" l="1"/>
  <c r="F108" i="23" s="1"/>
  <c r="H108" i="23" s="1"/>
  <c r="J108" i="22"/>
  <c r="J98" i="22"/>
  <c r="D98" i="23"/>
  <c r="F98" i="23" s="1"/>
  <c r="H98" i="23" s="1"/>
  <c r="J70" i="22"/>
  <c r="D70" i="23"/>
  <c r="F70" i="23" s="1"/>
  <c r="H70" i="23" s="1"/>
  <c r="J86" i="22"/>
  <c r="D86" i="23"/>
  <c r="F86" i="23" s="1"/>
  <c r="H86" i="23" s="1"/>
  <c r="J26" i="22"/>
  <c r="D26" i="23"/>
  <c r="F26" i="23" s="1"/>
  <c r="H26" i="23" s="1"/>
  <c r="D125" i="23"/>
  <c r="F125" i="23" s="1"/>
  <c r="H125" i="23" s="1"/>
  <c r="J125" i="22"/>
  <c r="J31" i="22"/>
  <c r="D31" i="23"/>
  <c r="F31" i="23" s="1"/>
  <c r="H31" i="23" s="1"/>
  <c r="D22" i="23"/>
  <c r="F22" i="23" s="1"/>
  <c r="H22" i="23" s="1"/>
  <c r="J22" i="22"/>
  <c r="D114" i="23"/>
  <c r="F114" i="23" s="1"/>
  <c r="H114" i="23" s="1"/>
  <c r="J114" i="22"/>
  <c r="D76" i="23"/>
  <c r="F76" i="23" s="1"/>
  <c r="H76" i="23" s="1"/>
  <c r="J76" i="22"/>
  <c r="D106" i="23"/>
  <c r="F106" i="23" s="1"/>
  <c r="H106" i="23" s="1"/>
  <c r="J106" i="22"/>
  <c r="J49" i="22"/>
  <c r="D49" i="23"/>
  <c r="F49" i="23" s="1"/>
  <c r="H49" i="23" s="1"/>
  <c r="J72" i="22"/>
  <c r="D72" i="23"/>
  <c r="F72" i="23" s="1"/>
  <c r="H72" i="23" s="1"/>
  <c r="J102" i="22"/>
  <c r="D102" i="23"/>
  <c r="F102" i="23" s="1"/>
  <c r="H102" i="23" s="1"/>
  <c r="D73" i="23"/>
  <c r="F73" i="23" s="1"/>
  <c r="H73" i="23" s="1"/>
  <c r="J73" i="22"/>
  <c r="D14" i="23"/>
  <c r="F14" i="23" s="1"/>
  <c r="H14" i="23" s="1"/>
  <c r="J14" i="22"/>
  <c r="J16" i="22"/>
  <c r="D16" i="23"/>
  <c r="F16" i="23" s="1"/>
  <c r="H16" i="23" s="1"/>
  <c r="J129" i="22"/>
  <c r="D129" i="23"/>
  <c r="F129" i="23" s="1"/>
  <c r="H129" i="23" s="1"/>
  <c r="J74" i="22"/>
  <c r="D74" i="23"/>
  <c r="F74" i="23" s="1"/>
  <c r="H74" i="23" s="1"/>
  <c r="D47" i="23"/>
  <c r="F47" i="23" s="1"/>
  <c r="H47" i="23" s="1"/>
  <c r="J47" i="22"/>
  <c r="J53" i="22"/>
  <c r="D53" i="23"/>
  <c r="F53" i="23" s="1"/>
  <c r="H53" i="23" s="1"/>
  <c r="D61" i="23"/>
  <c r="F61" i="23" s="1"/>
  <c r="H61" i="23" s="1"/>
  <c r="J61" i="22"/>
  <c r="D110" i="23"/>
  <c r="F110" i="23" s="1"/>
  <c r="H110" i="23" s="1"/>
  <c r="J110" i="22"/>
  <c r="D48" i="23"/>
  <c r="F48" i="23" s="1"/>
  <c r="H48" i="23" s="1"/>
  <c r="J48" i="22"/>
  <c r="J229" i="25"/>
  <c r="D228" i="26"/>
  <c r="F228" i="26" s="1"/>
  <c r="G228" i="26" s="1"/>
  <c r="J92" i="22"/>
  <c r="D92" i="23"/>
  <c r="F92" i="23" s="1"/>
  <c r="H92" i="23" s="1"/>
  <c r="J66" i="22"/>
  <c r="D66" i="23"/>
  <c r="F66" i="23" s="1"/>
  <c r="H66" i="23" s="1"/>
  <c r="D128" i="23"/>
  <c r="F128" i="23" s="1"/>
  <c r="H128" i="23" s="1"/>
  <c r="J128" i="22"/>
  <c r="D35" i="23"/>
  <c r="F35" i="23" s="1"/>
  <c r="H35" i="23" s="1"/>
  <c r="J35" i="22"/>
  <c r="J82" i="22"/>
  <c r="D82" i="23"/>
  <c r="F82" i="23" s="1"/>
  <c r="H82" i="23" s="1"/>
  <c r="D25" i="23"/>
  <c r="F25" i="23" s="1"/>
  <c r="H25" i="23" s="1"/>
  <c r="J25" i="22"/>
  <c r="D27" i="23"/>
  <c r="F27" i="23" s="1"/>
  <c r="H27" i="23" s="1"/>
  <c r="J27" i="22"/>
  <c r="J78" i="22"/>
  <c r="D78" i="23"/>
  <c r="F78" i="23" s="1"/>
  <c r="H78" i="23" s="1"/>
  <c r="D45" i="23"/>
  <c r="F45" i="23" s="1"/>
  <c r="H45" i="23" s="1"/>
  <c r="J45" i="22"/>
  <c r="D118" i="23"/>
  <c r="F118" i="23" s="1"/>
  <c r="H118" i="23" s="1"/>
  <c r="J118" i="22"/>
  <c r="D84" i="23"/>
  <c r="F84" i="23" s="1"/>
  <c r="H84" i="23" s="1"/>
  <c r="J84" i="22"/>
  <c r="J107" i="22"/>
  <c r="D107" i="23"/>
  <c r="F107" i="23" s="1"/>
  <c r="H107" i="23" s="1"/>
  <c r="J51" i="22"/>
  <c r="D51" i="23"/>
  <c r="F51" i="23" s="1"/>
  <c r="H51" i="23" s="1"/>
  <c r="D50" i="23"/>
  <c r="F50" i="23" s="1"/>
  <c r="H50" i="23" s="1"/>
  <c r="J50" i="22"/>
  <c r="D97" i="23"/>
  <c r="F97" i="23" s="1"/>
  <c r="H97" i="23" s="1"/>
  <c r="J97" i="22"/>
  <c r="I317" i="25"/>
  <c r="I344" i="25" s="1"/>
  <c r="D34" i="23"/>
  <c r="F34" i="23" s="1"/>
  <c r="H34" i="23" s="1"/>
  <c r="J34" i="22"/>
  <c r="D42" i="23"/>
  <c r="F42" i="23" s="1"/>
  <c r="H42" i="23" s="1"/>
  <c r="J42" i="22"/>
  <c r="J104" i="22"/>
  <c r="D104" i="23"/>
  <c r="F104" i="23" s="1"/>
  <c r="H104" i="23" s="1"/>
  <c r="D55" i="23"/>
  <c r="F55" i="23" s="1"/>
  <c r="H55" i="23" s="1"/>
  <c r="J55" i="22"/>
  <c r="J105" i="22"/>
  <c r="D105" i="23"/>
  <c r="F105" i="23" s="1"/>
  <c r="H105" i="23" s="1"/>
  <c r="J30" i="22"/>
  <c r="D30" i="23"/>
  <c r="F30" i="23" s="1"/>
  <c r="H30" i="23" s="1"/>
  <c r="D113" i="23"/>
  <c r="F113" i="23" s="1"/>
  <c r="H113" i="23" s="1"/>
  <c r="J113" i="22"/>
  <c r="D18" i="23"/>
  <c r="F18" i="23" s="1"/>
  <c r="H18" i="23" s="1"/>
  <c r="J18" i="22"/>
  <c r="D117" i="23"/>
  <c r="F117" i="23" s="1"/>
  <c r="H117" i="23" s="1"/>
  <c r="J117" i="22"/>
  <c r="D290" i="26"/>
  <c r="F290" i="26" s="1"/>
  <c r="G290" i="26" s="1"/>
  <c r="L290" i="26" s="1"/>
  <c r="J291" i="25"/>
  <c r="J60" i="22"/>
  <c r="D60" i="23"/>
  <c r="F60" i="23" s="1"/>
  <c r="H60" i="23" s="1"/>
  <c r="J120" i="22"/>
  <c r="D120" i="23"/>
  <c r="F120" i="23" s="1"/>
  <c r="H120" i="23" s="1"/>
  <c r="D95" i="23"/>
  <c r="F95" i="23" s="1"/>
  <c r="H95" i="23" s="1"/>
  <c r="J95" i="22"/>
  <c r="D56" i="23"/>
  <c r="F56" i="23" s="1"/>
  <c r="H56" i="23" s="1"/>
  <c r="J56" i="22"/>
  <c r="D112" i="23"/>
  <c r="F112" i="23" s="1"/>
  <c r="H112" i="23" s="1"/>
  <c r="J112" i="22"/>
  <c r="J115" i="22"/>
  <c r="D115" i="23"/>
  <c r="F115" i="23" s="1"/>
  <c r="H115" i="23" s="1"/>
  <c r="J122" i="22"/>
  <c r="D122" i="23"/>
  <c r="F122" i="23" s="1"/>
  <c r="H122" i="23" s="1"/>
  <c r="D19" i="23"/>
  <c r="F19" i="23" s="1"/>
  <c r="H19" i="23" s="1"/>
  <c r="J19" i="22"/>
  <c r="J90" i="22"/>
  <c r="D90" i="23"/>
  <c r="F90" i="23" s="1"/>
  <c r="H90" i="23" s="1"/>
  <c r="D101" i="23"/>
  <c r="F101" i="23" s="1"/>
  <c r="H101" i="23" s="1"/>
  <c r="J101" i="22"/>
  <c r="D88" i="23"/>
  <c r="F88" i="23" s="1"/>
  <c r="H88" i="23" s="1"/>
  <c r="J88" i="22"/>
  <c r="J121" i="22"/>
  <c r="D121" i="23"/>
  <c r="F121" i="23" s="1"/>
  <c r="H121" i="23" s="1"/>
  <c r="J37" i="22"/>
  <c r="D37" i="23"/>
  <c r="F37" i="23" s="1"/>
  <c r="H37" i="23" s="1"/>
  <c r="J99" i="22"/>
  <c r="D99" i="23"/>
  <c r="F99" i="23" s="1"/>
  <c r="H99" i="23" s="1"/>
  <c r="J99" i="23" s="1"/>
  <c r="J109" i="22"/>
  <c r="D109" i="23"/>
  <c r="F109" i="23" s="1"/>
  <c r="H109" i="23" s="1"/>
  <c r="D58" i="23"/>
  <c r="F58" i="23" s="1"/>
  <c r="H58" i="23" s="1"/>
  <c r="J58" i="22"/>
  <c r="J13" i="22"/>
  <c r="D13" i="23"/>
  <c r="F13" i="23" s="1"/>
  <c r="H13" i="23" s="1"/>
  <c r="J119" i="22"/>
  <c r="D119" i="23"/>
  <c r="F119" i="23" s="1"/>
  <c r="H119" i="23" s="1"/>
  <c r="J11" i="22"/>
  <c r="D11" i="23"/>
  <c r="F11" i="23" s="1"/>
  <c r="H11" i="23" s="1"/>
  <c r="D103" i="23"/>
  <c r="F103" i="23" s="1"/>
  <c r="H103" i="23" s="1"/>
  <c r="J103" i="22"/>
  <c r="D100" i="23"/>
  <c r="F100" i="23" s="1"/>
  <c r="H100" i="23" s="1"/>
  <c r="J100" i="22"/>
  <c r="J33" i="22"/>
  <c r="D33" i="23"/>
  <c r="F33" i="23" s="1"/>
  <c r="H33" i="23" s="1"/>
  <c r="D127" i="23"/>
  <c r="F127" i="23" s="1"/>
  <c r="H127" i="23" s="1"/>
  <c r="J127" i="22"/>
  <c r="D69" i="23"/>
  <c r="F69" i="23" s="1"/>
  <c r="H69" i="23" s="1"/>
  <c r="J69" i="22"/>
  <c r="J54" i="22"/>
  <c r="D54" i="23"/>
  <c r="F54" i="23" s="1"/>
  <c r="H54" i="23" s="1"/>
  <c r="J36" i="22"/>
  <c r="D36" i="23"/>
  <c r="F36" i="23" s="1"/>
  <c r="H36" i="23" s="1"/>
  <c r="D68" i="23"/>
  <c r="F68" i="23" s="1"/>
  <c r="H68" i="23" s="1"/>
  <c r="J68" i="22"/>
  <c r="J71" i="22"/>
  <c r="D71" i="23"/>
  <c r="F71" i="23" s="1"/>
  <c r="H71" i="23" s="1"/>
  <c r="D46" i="23"/>
  <c r="F46" i="23" s="1"/>
  <c r="H46" i="23" s="1"/>
  <c r="J46" i="22"/>
  <c r="D32" i="23"/>
  <c r="F32" i="23" s="1"/>
  <c r="H32" i="23" s="1"/>
  <c r="J32" i="22"/>
  <c r="D63" i="23"/>
  <c r="F63" i="23" s="1"/>
  <c r="H63" i="23" s="1"/>
  <c r="J63" i="22"/>
  <c r="D91" i="23"/>
  <c r="F91" i="23" s="1"/>
  <c r="H91" i="23" s="1"/>
  <c r="J91" i="22"/>
  <c r="D29" i="23"/>
  <c r="F29" i="23" s="1"/>
  <c r="H29" i="23" s="1"/>
  <c r="J29" i="22"/>
  <c r="J123" i="22"/>
  <c r="D123" i="23"/>
  <c r="F123" i="23" s="1"/>
  <c r="H123" i="23" s="1"/>
  <c r="J52" i="22"/>
  <c r="D52" i="23"/>
  <c r="F52" i="23" s="1"/>
  <c r="H52" i="23" s="1"/>
  <c r="D79" i="23"/>
  <c r="F79" i="23" s="1"/>
  <c r="H79" i="23" s="1"/>
  <c r="J79" i="22"/>
  <c r="J41" i="22"/>
  <c r="D41" i="23"/>
  <c r="F41" i="23" s="1"/>
  <c r="H41" i="23" s="1"/>
  <c r="J83" i="22"/>
  <c r="D83" i="23"/>
  <c r="F83" i="23" s="1"/>
  <c r="H83" i="23" s="1"/>
  <c r="J64" i="22"/>
  <c r="D64" i="23"/>
  <c r="F64" i="23" s="1"/>
  <c r="H64" i="23" s="1"/>
  <c r="D94" i="23"/>
  <c r="F94" i="23" s="1"/>
  <c r="H94" i="23" s="1"/>
  <c r="J94" i="22"/>
  <c r="J89" i="22"/>
  <c r="D89" i="23"/>
  <c r="F89" i="23" s="1"/>
  <c r="H89" i="23" s="1"/>
  <c r="D96" i="23"/>
  <c r="F96" i="23" s="1"/>
  <c r="H96" i="23" s="1"/>
  <c r="J96" i="22"/>
  <c r="J85" i="22"/>
  <c r="D85" i="23"/>
  <c r="F85" i="23" s="1"/>
  <c r="H85" i="23" s="1"/>
  <c r="D38" i="23"/>
  <c r="F38" i="23" s="1"/>
  <c r="H38" i="23" s="1"/>
  <c r="J38" i="22"/>
  <c r="J77" i="22"/>
  <c r="D77" i="23"/>
  <c r="F77" i="23" s="1"/>
  <c r="H77" i="23" s="1"/>
  <c r="J59" i="22"/>
  <c r="D59" i="23"/>
  <c r="F59" i="23" s="1"/>
  <c r="H59" i="23" s="1"/>
  <c r="D20" i="23"/>
  <c r="F20" i="23" s="1"/>
  <c r="H20" i="23" s="1"/>
  <c r="J20" i="22"/>
  <c r="J124" i="22"/>
  <c r="D124" i="23"/>
  <c r="F124" i="23" s="1"/>
  <c r="H124" i="23" s="1"/>
  <c r="D12" i="23"/>
  <c r="F12" i="23" s="1"/>
  <c r="H12" i="23" s="1"/>
  <c r="J12" i="22"/>
  <c r="J23" i="22"/>
  <c r="D23" i="23"/>
  <c r="F23" i="23" s="1"/>
  <c r="H23" i="23" s="1"/>
  <c r="J116" i="22"/>
  <c r="D116" i="23"/>
  <c r="F116" i="23" s="1"/>
  <c r="H116" i="23" s="1"/>
  <c r="J126" i="22"/>
  <c r="D126" i="23"/>
  <c r="F126" i="23" s="1"/>
  <c r="H126" i="23" s="1"/>
  <c r="D15" i="23"/>
  <c r="F15" i="23" s="1"/>
  <c r="H15" i="23" s="1"/>
  <c r="J15" i="22"/>
  <c r="J67" i="22"/>
  <c r="D67" i="23"/>
  <c r="F67" i="23" s="1"/>
  <c r="H67" i="23" s="1"/>
  <c r="J75" i="22"/>
  <c r="D75" i="23"/>
  <c r="F75" i="23" s="1"/>
  <c r="H75" i="23" s="1"/>
  <c r="D21" i="23"/>
  <c r="F21" i="23" s="1"/>
  <c r="H21" i="23" s="1"/>
  <c r="J21" i="22"/>
  <c r="J80" i="22"/>
  <c r="D80" i="23"/>
  <c r="F80" i="23" s="1"/>
  <c r="H80" i="23" s="1"/>
  <c r="D43" i="23"/>
  <c r="F43" i="23" s="1"/>
  <c r="H43" i="23" s="1"/>
  <c r="J43" i="22"/>
  <c r="D28" i="23"/>
  <c r="F28" i="23" s="1"/>
  <c r="H28" i="23" s="1"/>
  <c r="J28" i="22"/>
  <c r="D87" i="23"/>
  <c r="F87" i="23" s="1"/>
  <c r="H87" i="23" s="1"/>
  <c r="J87" i="22"/>
  <c r="D111" i="23"/>
  <c r="F111" i="23" s="1"/>
  <c r="H111" i="23" s="1"/>
  <c r="J111" i="22"/>
  <c r="J57" i="22"/>
  <c r="D57" i="23"/>
  <c r="F57" i="23" s="1"/>
  <c r="H57" i="23" s="1"/>
  <c r="J62" i="22"/>
  <c r="D62" i="23"/>
  <c r="F62" i="23" s="1"/>
  <c r="H62" i="23" s="1"/>
  <c r="J40" i="22"/>
  <c r="D40" i="23"/>
  <c r="F40" i="23" s="1"/>
  <c r="H40" i="23" s="1"/>
  <c r="J81" i="22"/>
  <c r="D81" i="23"/>
  <c r="F81" i="23" s="1"/>
  <c r="H81" i="23" s="1"/>
  <c r="D44" i="23"/>
  <c r="F44" i="23" s="1"/>
  <c r="H44" i="23" s="1"/>
  <c r="J44" i="22"/>
  <c r="I146" i="20"/>
  <c r="I331" i="20" s="1"/>
  <c r="I338" i="20" s="1"/>
  <c r="J24" i="22"/>
  <c r="D24" i="23"/>
  <c r="F24" i="23" s="1"/>
  <c r="H24" i="23" s="1"/>
  <c r="J17" i="22"/>
  <c r="D17" i="23"/>
  <c r="F17" i="23" s="1"/>
  <c r="H17" i="23" s="1"/>
  <c r="J236" i="25"/>
  <c r="I254" i="25" s="1"/>
  <c r="I343" i="25" s="1"/>
  <c r="D235" i="26"/>
  <c r="F235" i="26" s="1"/>
  <c r="G235" i="26" s="1"/>
  <c r="J228" i="25"/>
  <c r="D227" i="26"/>
  <c r="F227" i="26" s="1"/>
  <c r="G227" i="26" s="1"/>
  <c r="J93" i="22"/>
  <c r="D93" i="23"/>
  <c r="F93" i="23" s="1"/>
  <c r="H93" i="23" s="1"/>
  <c r="F190" i="18"/>
  <c r="H190" i="18" s="1"/>
  <c r="J190" i="18" s="1"/>
  <c r="F191" i="18"/>
  <c r="H191" i="18" s="1"/>
  <c r="J191" i="18" s="1"/>
  <c r="F192" i="18"/>
  <c r="H192" i="18" s="1"/>
  <c r="J192" i="18" s="1"/>
  <c r="F193" i="18"/>
  <c r="H193" i="18" s="1"/>
  <c r="J193" i="18" s="1"/>
  <c r="F194" i="18"/>
  <c r="H194" i="18" s="1"/>
  <c r="J194" i="18" s="1"/>
  <c r="F195" i="18"/>
  <c r="H195" i="18" s="1"/>
  <c r="J195" i="18" s="1"/>
  <c r="F196" i="18"/>
  <c r="H196" i="18" s="1"/>
  <c r="J196" i="18" s="1"/>
  <c r="F197" i="18"/>
  <c r="H197" i="18" s="1"/>
  <c r="J197" i="18" s="1"/>
  <c r="F198" i="18"/>
  <c r="H198" i="18" s="1"/>
  <c r="J198" i="18" s="1"/>
  <c r="F199" i="18"/>
  <c r="H199" i="18" s="1"/>
  <c r="J199" i="18" s="1"/>
  <c r="F200" i="18"/>
  <c r="H200" i="18" s="1"/>
  <c r="J200" i="18" s="1"/>
  <c r="F201" i="18"/>
  <c r="H201" i="18" s="1"/>
  <c r="J201" i="18" s="1"/>
  <c r="F202" i="18"/>
  <c r="H202" i="18" s="1"/>
  <c r="J202" i="18" s="1"/>
  <c r="F203" i="18"/>
  <c r="H203" i="18" s="1"/>
  <c r="J203" i="18" s="1"/>
  <c r="F204" i="18"/>
  <c r="H204" i="18" s="1"/>
  <c r="J204" i="18" s="1"/>
  <c r="F205" i="18"/>
  <c r="H205" i="18" s="1"/>
  <c r="J205" i="18" s="1"/>
  <c r="F206" i="18"/>
  <c r="H206" i="18" s="1"/>
  <c r="J206" i="18" s="1"/>
  <c r="F207" i="18"/>
  <c r="H207" i="18" s="1"/>
  <c r="J207" i="18" s="1"/>
  <c r="F208" i="18"/>
  <c r="H208" i="18" s="1"/>
  <c r="J208" i="18" s="1"/>
  <c r="F209" i="18"/>
  <c r="F210" i="18"/>
  <c r="H210" i="18" s="1"/>
  <c r="J210" i="18" s="1"/>
  <c r="F211" i="18"/>
  <c r="H211" i="18" s="1"/>
  <c r="J211" i="18" s="1"/>
  <c r="F212" i="18"/>
  <c r="H212" i="18" s="1"/>
  <c r="J212" i="18" s="1"/>
  <c r="F213" i="18"/>
  <c r="H213" i="18" s="1"/>
  <c r="J213" i="18" s="1"/>
  <c r="F214" i="18"/>
  <c r="H214" i="18" s="1"/>
  <c r="J214" i="18" s="1"/>
  <c r="F215" i="18"/>
  <c r="H215" i="18" s="1"/>
  <c r="J215" i="18" s="1"/>
  <c r="F216" i="18"/>
  <c r="H216" i="18" s="1"/>
  <c r="J216" i="18" s="1"/>
  <c r="F217" i="18"/>
  <c r="H217" i="18" s="1"/>
  <c r="J217" i="18" s="1"/>
  <c r="F218" i="18"/>
  <c r="H218" i="18" s="1"/>
  <c r="J218" i="18" s="1"/>
  <c r="F219" i="18"/>
  <c r="H219" i="18" s="1"/>
  <c r="J219" i="18" s="1"/>
  <c r="F220" i="18"/>
  <c r="H220" i="18" s="1"/>
  <c r="J220" i="18" s="1"/>
  <c r="F221" i="18"/>
  <c r="H221" i="18" s="1"/>
  <c r="J221" i="18" s="1"/>
  <c r="F222" i="18"/>
  <c r="H222" i="18" s="1"/>
  <c r="J222" i="18" s="1"/>
  <c r="F223" i="18"/>
  <c r="H223" i="18" s="1"/>
  <c r="J223" i="18" s="1"/>
  <c r="F224" i="18"/>
  <c r="H224" i="18" s="1"/>
  <c r="J224" i="18" s="1"/>
  <c r="F226" i="18"/>
  <c r="H226" i="18" s="1"/>
  <c r="F227" i="18"/>
  <c r="H227" i="18" s="1"/>
  <c r="J227" i="18" s="1"/>
  <c r="F228" i="18"/>
  <c r="H228" i="18" s="1"/>
  <c r="J228" i="18" s="1"/>
  <c r="F229" i="18"/>
  <c r="H229" i="18" s="1"/>
  <c r="J229" i="18" s="1"/>
  <c r="F230" i="18"/>
  <c r="H230" i="18" s="1"/>
  <c r="J230" i="18" s="1"/>
  <c r="F231" i="18"/>
  <c r="H231" i="18" s="1"/>
  <c r="J231" i="18" s="1"/>
  <c r="F189" i="18"/>
  <c r="H189" i="18" s="1"/>
  <c r="J189" i="18" s="1"/>
  <c r="F245" i="18"/>
  <c r="H245" i="18" s="1"/>
  <c r="J245" i="18" s="1"/>
  <c r="F246" i="18"/>
  <c r="H246" i="18" s="1"/>
  <c r="J246" i="18" s="1"/>
  <c r="F247" i="18"/>
  <c r="H247" i="18" s="1"/>
  <c r="J247" i="18" s="1"/>
  <c r="F248" i="18"/>
  <c r="H248" i="18" s="1"/>
  <c r="J248" i="18" s="1"/>
  <c r="F249" i="18"/>
  <c r="H249" i="18" s="1"/>
  <c r="J249" i="18" s="1"/>
  <c r="F250" i="18"/>
  <c r="H250" i="18" s="1"/>
  <c r="J250" i="18" s="1"/>
  <c r="F251" i="18"/>
  <c r="H251" i="18" s="1"/>
  <c r="J251" i="18" s="1"/>
  <c r="F252" i="18"/>
  <c r="H252" i="18" s="1"/>
  <c r="J252" i="18" s="1"/>
  <c r="F253" i="18"/>
  <c r="H253" i="18" s="1"/>
  <c r="J253" i="18" s="1"/>
  <c r="F254" i="18"/>
  <c r="H254" i="18" s="1"/>
  <c r="J254" i="18" s="1"/>
  <c r="F255" i="18"/>
  <c r="H255" i="18" s="1"/>
  <c r="J255" i="18" s="1"/>
  <c r="F256" i="18"/>
  <c r="H256" i="18" s="1"/>
  <c r="J256" i="18" s="1"/>
  <c r="F257" i="18"/>
  <c r="H257" i="18" s="1"/>
  <c r="J257" i="18" s="1"/>
  <c r="F258" i="18"/>
  <c r="H258" i="18" s="1"/>
  <c r="J258" i="18" s="1"/>
  <c r="F259" i="18"/>
  <c r="H259" i="18" s="1"/>
  <c r="J259" i="18" s="1"/>
  <c r="F260" i="18"/>
  <c r="H260" i="18" s="1"/>
  <c r="K262" i="18" s="1"/>
  <c r="F261" i="18"/>
  <c r="H261" i="18" s="1"/>
  <c r="F262" i="18"/>
  <c r="H262" i="18" s="1"/>
  <c r="J262" i="18" s="1"/>
  <c r="F263" i="18"/>
  <c r="H263" i="18" s="1"/>
  <c r="J263" i="18" s="1"/>
  <c r="F264" i="18"/>
  <c r="H264" i="18" s="1"/>
  <c r="J264" i="18" s="1"/>
  <c r="F265" i="18"/>
  <c r="H265" i="18" s="1"/>
  <c r="J265" i="18" s="1"/>
  <c r="F266" i="18"/>
  <c r="H266" i="18" s="1"/>
  <c r="F267" i="18"/>
  <c r="H267" i="18" s="1"/>
  <c r="J267" i="18" s="1"/>
  <c r="F268" i="18"/>
  <c r="H268" i="18" s="1"/>
  <c r="F269" i="18"/>
  <c r="H269" i="18" s="1"/>
  <c r="F270" i="18"/>
  <c r="H270" i="18" s="1"/>
  <c r="J270" i="18" s="1"/>
  <c r="F271" i="18"/>
  <c r="H271" i="18" s="1"/>
  <c r="F272" i="18"/>
  <c r="H272" i="18" s="1"/>
  <c r="F273" i="18"/>
  <c r="H273" i="18" s="1"/>
  <c r="J273" i="18" s="1"/>
  <c r="F274" i="18"/>
  <c r="H274" i="18" s="1"/>
  <c r="J274" i="18" s="1"/>
  <c r="F275" i="18"/>
  <c r="H275" i="18" s="1"/>
  <c r="J275" i="18" s="1"/>
  <c r="F276" i="18"/>
  <c r="H276" i="18" s="1"/>
  <c r="J276" i="18" s="1"/>
  <c r="F277" i="18"/>
  <c r="H277" i="18" s="1"/>
  <c r="K279" i="18" s="1"/>
  <c r="F278" i="18"/>
  <c r="H278" i="18" s="1"/>
  <c r="K280" i="18" s="1"/>
  <c r="F279" i="18"/>
  <c r="H279" i="18" s="1"/>
  <c r="J279" i="18" s="1"/>
  <c r="F280" i="18"/>
  <c r="H280" i="18" s="1"/>
  <c r="F281" i="18"/>
  <c r="H281" i="18" s="1"/>
  <c r="K283" i="18" s="1"/>
  <c r="F282" i="18"/>
  <c r="H282" i="18" s="1"/>
  <c r="J282" i="18" s="1"/>
  <c r="F283" i="18"/>
  <c r="H283" i="18" s="1"/>
  <c r="F284" i="18"/>
  <c r="H284" i="18" s="1"/>
  <c r="J284" i="18" s="1"/>
  <c r="F285" i="18"/>
  <c r="H285" i="18" s="1"/>
  <c r="J285" i="18" s="1"/>
  <c r="F286" i="18"/>
  <c r="H286" i="18" s="1"/>
  <c r="J286" i="18" s="1"/>
  <c r="F287" i="18"/>
  <c r="H287" i="18" s="1"/>
  <c r="J287" i="18" s="1"/>
  <c r="F288" i="18"/>
  <c r="H288" i="18" s="1"/>
  <c r="J288" i="18" s="1"/>
  <c r="F289" i="18"/>
  <c r="H289" i="18" s="1"/>
  <c r="J289" i="18" s="1"/>
  <c r="F290" i="18"/>
  <c r="H290" i="18" s="1"/>
  <c r="J290" i="18" s="1"/>
  <c r="F291" i="18"/>
  <c r="H291" i="18" s="1"/>
  <c r="J291" i="18" s="1"/>
  <c r="F292" i="18"/>
  <c r="H292" i="18" s="1"/>
  <c r="J292" i="18" s="1"/>
  <c r="F293" i="18"/>
  <c r="H293" i="18" s="1"/>
  <c r="J293" i="18" s="1"/>
  <c r="F294" i="18"/>
  <c r="H294" i="18" s="1"/>
  <c r="J294" i="18" s="1"/>
  <c r="F295" i="18"/>
  <c r="H295" i="18" s="1"/>
  <c r="J295" i="18" s="1"/>
  <c r="F244" i="18"/>
  <c r="H244" i="18" s="1"/>
  <c r="J244" i="18" s="1"/>
  <c r="A164" i="18"/>
  <c r="A151" i="18" s="1"/>
  <c r="I326" i="18"/>
  <c r="J311" i="18"/>
  <c r="J310" i="18"/>
  <c r="A300" i="18"/>
  <c r="J179" i="18"/>
  <c r="J178" i="18"/>
  <c r="J177" i="18"/>
  <c r="J176" i="18"/>
  <c r="J175" i="18"/>
  <c r="J174" i="18"/>
  <c r="J173" i="18"/>
  <c r="J172" i="18"/>
  <c r="J171" i="18"/>
  <c r="J170" i="18"/>
  <c r="A238" i="18"/>
  <c r="J159" i="18"/>
  <c r="J158" i="18"/>
  <c r="J157" i="18"/>
  <c r="J156" i="18"/>
  <c r="J145" i="18"/>
  <c r="J144" i="18"/>
  <c r="J143" i="18"/>
  <c r="J142" i="18"/>
  <c r="J137" i="18"/>
  <c r="J136" i="18"/>
  <c r="J135" i="18"/>
  <c r="J134" i="18"/>
  <c r="J133" i="18"/>
  <c r="J132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58" i="23" l="1"/>
  <c r="D58" i="24"/>
  <c r="F58" i="24" s="1"/>
  <c r="H58" i="24" s="1"/>
  <c r="J18" i="23"/>
  <c r="D18" i="24"/>
  <c r="F18" i="24" s="1"/>
  <c r="H18" i="24" s="1"/>
  <c r="J82" i="23"/>
  <c r="D82" i="24"/>
  <c r="F82" i="24" s="1"/>
  <c r="H82" i="24" s="1"/>
  <c r="J129" i="23"/>
  <c r="D129" i="24"/>
  <c r="F129" i="24" s="1"/>
  <c r="H129" i="24" s="1"/>
  <c r="J43" i="23"/>
  <c r="D43" i="24"/>
  <c r="F43" i="24" s="1"/>
  <c r="H43" i="24" s="1"/>
  <c r="D94" i="24"/>
  <c r="F94" i="24" s="1"/>
  <c r="H94" i="24" s="1"/>
  <c r="J94" i="23"/>
  <c r="J101" i="23"/>
  <c r="D101" i="24"/>
  <c r="F101" i="24" s="1"/>
  <c r="H101" i="24" s="1"/>
  <c r="J56" i="23"/>
  <c r="D56" i="24"/>
  <c r="F56" i="24" s="1"/>
  <c r="H56" i="24" s="1"/>
  <c r="D42" i="24"/>
  <c r="F42" i="24" s="1"/>
  <c r="H42" i="24" s="1"/>
  <c r="J42" i="23"/>
  <c r="J49" i="23"/>
  <c r="D49" i="24"/>
  <c r="F49" i="24" s="1"/>
  <c r="H49" i="24" s="1"/>
  <c r="J62" i="23"/>
  <c r="D62" i="24"/>
  <c r="F62" i="24" s="1"/>
  <c r="H62" i="24" s="1"/>
  <c r="D80" i="24"/>
  <c r="F80" i="24" s="1"/>
  <c r="H80" i="24" s="1"/>
  <c r="J80" i="23"/>
  <c r="J116" i="23"/>
  <c r="D116" i="24"/>
  <c r="F116" i="24" s="1"/>
  <c r="H116" i="24" s="1"/>
  <c r="D77" i="24"/>
  <c r="F77" i="24" s="1"/>
  <c r="H77" i="24" s="1"/>
  <c r="J77" i="23"/>
  <c r="D64" i="24"/>
  <c r="F64" i="24" s="1"/>
  <c r="H64" i="24" s="1"/>
  <c r="J64" i="23"/>
  <c r="J109" i="23"/>
  <c r="D109" i="24"/>
  <c r="F109" i="24" s="1"/>
  <c r="H109" i="24" s="1"/>
  <c r="J90" i="23"/>
  <c r="D90" i="24"/>
  <c r="F90" i="24" s="1"/>
  <c r="H90" i="24" s="1"/>
  <c r="J84" i="23"/>
  <c r="D84" i="24"/>
  <c r="F84" i="24" s="1"/>
  <c r="H84" i="24" s="1"/>
  <c r="D48" i="24"/>
  <c r="F48" i="24" s="1"/>
  <c r="H48" i="24" s="1"/>
  <c r="J48" i="23"/>
  <c r="J125" i="23"/>
  <c r="D125" i="24"/>
  <c r="F125" i="24" s="1"/>
  <c r="H125" i="24" s="1"/>
  <c r="J29" i="23"/>
  <c r="D29" i="24"/>
  <c r="F29" i="24" s="1"/>
  <c r="H29" i="24" s="1"/>
  <c r="J68" i="23"/>
  <c r="D68" i="24"/>
  <c r="F68" i="24" s="1"/>
  <c r="H68" i="24" s="1"/>
  <c r="D100" i="24"/>
  <c r="F100" i="24" s="1"/>
  <c r="H100" i="24" s="1"/>
  <c r="J100" i="23"/>
  <c r="J95" i="23"/>
  <c r="D95" i="24"/>
  <c r="F95" i="24" s="1"/>
  <c r="H95" i="24" s="1"/>
  <c r="J113" i="23"/>
  <c r="D113" i="24"/>
  <c r="F113" i="24" s="1"/>
  <c r="H113" i="24" s="1"/>
  <c r="J34" i="23"/>
  <c r="D34" i="24"/>
  <c r="F34" i="24" s="1"/>
  <c r="H34" i="24" s="1"/>
  <c r="J16" i="23"/>
  <c r="D16" i="24"/>
  <c r="F16" i="24" s="1"/>
  <c r="H16" i="24" s="1"/>
  <c r="J26" i="23"/>
  <c r="D26" i="24"/>
  <c r="F26" i="24" s="1"/>
  <c r="H26" i="24" s="1"/>
  <c r="J110" i="23"/>
  <c r="D110" i="24"/>
  <c r="F110" i="24" s="1"/>
  <c r="H110" i="24" s="1"/>
  <c r="J21" i="23"/>
  <c r="D21" i="24"/>
  <c r="F21" i="24" s="1"/>
  <c r="H21" i="24" s="1"/>
  <c r="J38" i="23"/>
  <c r="D38" i="24"/>
  <c r="F38" i="24" s="1"/>
  <c r="H38" i="24" s="1"/>
  <c r="J91" i="23"/>
  <c r="D91" i="24"/>
  <c r="F91" i="24" s="1"/>
  <c r="H91" i="24" s="1"/>
  <c r="J103" i="23"/>
  <c r="D103" i="24"/>
  <c r="F103" i="24" s="1"/>
  <c r="H103" i="24" s="1"/>
  <c r="J19" i="23"/>
  <c r="D19" i="24"/>
  <c r="F19" i="24" s="1"/>
  <c r="H19" i="24" s="1"/>
  <c r="J86" i="23"/>
  <c r="D86" i="24"/>
  <c r="F86" i="24" s="1"/>
  <c r="H86" i="24" s="1"/>
  <c r="J23" i="23"/>
  <c r="D23" i="24"/>
  <c r="F23" i="24" s="1"/>
  <c r="H23" i="24" s="1"/>
  <c r="D85" i="24"/>
  <c r="F85" i="24" s="1"/>
  <c r="H85" i="24" s="1"/>
  <c r="J85" i="23"/>
  <c r="J41" i="23"/>
  <c r="D41" i="24"/>
  <c r="F41" i="24" s="1"/>
  <c r="H41" i="24" s="1"/>
  <c r="J54" i="23"/>
  <c r="D54" i="24"/>
  <c r="F54" i="24" s="1"/>
  <c r="H54" i="24" s="1"/>
  <c r="J11" i="23"/>
  <c r="D11" i="24"/>
  <c r="F11" i="24" s="1"/>
  <c r="H11" i="24" s="1"/>
  <c r="D37" i="24"/>
  <c r="F37" i="24" s="1"/>
  <c r="H37" i="24" s="1"/>
  <c r="J37" i="23"/>
  <c r="J122" i="23"/>
  <c r="D122" i="24"/>
  <c r="F122" i="24" s="1"/>
  <c r="H122" i="24" s="1"/>
  <c r="D60" i="24"/>
  <c r="F60" i="24" s="1"/>
  <c r="H60" i="24" s="1"/>
  <c r="J60" i="23"/>
  <c r="J105" i="23"/>
  <c r="D105" i="24"/>
  <c r="F105" i="24" s="1"/>
  <c r="H105" i="24" s="1"/>
  <c r="D97" i="24"/>
  <c r="F97" i="24" s="1"/>
  <c r="H97" i="24" s="1"/>
  <c r="J97" i="23"/>
  <c r="J45" i="23"/>
  <c r="D45" i="24"/>
  <c r="F45" i="24" s="1"/>
  <c r="H45" i="24" s="1"/>
  <c r="J128" i="23"/>
  <c r="D128" i="24"/>
  <c r="F128" i="24" s="1"/>
  <c r="H128" i="24" s="1"/>
  <c r="J61" i="23"/>
  <c r="D61" i="24"/>
  <c r="F61" i="24" s="1"/>
  <c r="H61" i="24" s="1"/>
  <c r="D14" i="24"/>
  <c r="F14" i="24" s="1"/>
  <c r="H14" i="24" s="1"/>
  <c r="J14" i="23"/>
  <c r="J76" i="23"/>
  <c r="D76" i="24"/>
  <c r="F76" i="24" s="1"/>
  <c r="H76" i="24" s="1"/>
  <c r="J57" i="23"/>
  <c r="D57" i="24"/>
  <c r="F57" i="24" s="1"/>
  <c r="H57" i="24" s="1"/>
  <c r="J35" i="23"/>
  <c r="D35" i="24"/>
  <c r="F35" i="24" s="1"/>
  <c r="H35" i="24" s="1"/>
  <c r="J111" i="23"/>
  <c r="D111" i="24"/>
  <c r="F111" i="24" s="1"/>
  <c r="H111" i="24" s="1"/>
  <c r="J12" i="23"/>
  <c r="D12" i="24"/>
  <c r="F12" i="24" s="1"/>
  <c r="H12" i="24" s="1"/>
  <c r="D63" i="24"/>
  <c r="F63" i="24" s="1"/>
  <c r="H63" i="24" s="1"/>
  <c r="J63" i="23"/>
  <c r="J78" i="23"/>
  <c r="D78" i="24"/>
  <c r="F78" i="24" s="1"/>
  <c r="H78" i="24" s="1"/>
  <c r="J66" i="23"/>
  <c r="D66" i="24"/>
  <c r="F66" i="24" s="1"/>
  <c r="H66" i="24" s="1"/>
  <c r="J53" i="23"/>
  <c r="D53" i="24"/>
  <c r="F53" i="24" s="1"/>
  <c r="H53" i="24" s="1"/>
  <c r="D70" i="24"/>
  <c r="F70" i="24" s="1"/>
  <c r="H70" i="24" s="1"/>
  <c r="J70" i="23"/>
  <c r="J67" i="23"/>
  <c r="D67" i="24"/>
  <c r="F67" i="24" s="1"/>
  <c r="H67" i="24" s="1"/>
  <c r="D124" i="24"/>
  <c r="F124" i="24" s="1"/>
  <c r="H124" i="24" s="1"/>
  <c r="J124" i="23"/>
  <c r="J119" i="23"/>
  <c r="D119" i="24"/>
  <c r="F119" i="24" s="1"/>
  <c r="H119" i="24" s="1"/>
  <c r="J121" i="23"/>
  <c r="D121" i="24"/>
  <c r="F121" i="24" s="1"/>
  <c r="H121" i="24" s="1"/>
  <c r="J115" i="23"/>
  <c r="D115" i="24"/>
  <c r="F115" i="24" s="1"/>
  <c r="H115" i="24" s="1"/>
  <c r="J50" i="23"/>
  <c r="D50" i="24"/>
  <c r="F50" i="24" s="1"/>
  <c r="H50" i="24" s="1"/>
  <c r="J73" i="23"/>
  <c r="D73" i="24"/>
  <c r="F73" i="24" s="1"/>
  <c r="H73" i="24" s="1"/>
  <c r="J114" i="23"/>
  <c r="D114" i="24"/>
  <c r="F114" i="24" s="1"/>
  <c r="H114" i="24" s="1"/>
  <c r="J83" i="23"/>
  <c r="D83" i="24"/>
  <c r="F83" i="24" s="1"/>
  <c r="H83" i="24" s="1"/>
  <c r="J120" i="23"/>
  <c r="D120" i="24"/>
  <c r="F120" i="24" s="1"/>
  <c r="H120" i="24" s="1"/>
  <c r="D30" i="24"/>
  <c r="F30" i="24" s="1"/>
  <c r="H30" i="24" s="1"/>
  <c r="J30" i="23"/>
  <c r="J87" i="23"/>
  <c r="D87" i="24"/>
  <c r="F87" i="24" s="1"/>
  <c r="H87" i="24" s="1"/>
  <c r="J96" i="23"/>
  <c r="D96" i="24"/>
  <c r="F96" i="24" s="1"/>
  <c r="H96" i="24" s="1"/>
  <c r="J79" i="23"/>
  <c r="D79" i="24"/>
  <c r="F79" i="24" s="1"/>
  <c r="H79" i="24" s="1"/>
  <c r="J32" i="23"/>
  <c r="D32" i="24"/>
  <c r="F32" i="24" s="1"/>
  <c r="H32" i="24" s="1"/>
  <c r="J69" i="23"/>
  <c r="D69" i="24"/>
  <c r="F69" i="24" s="1"/>
  <c r="H69" i="24" s="1"/>
  <c r="D55" i="24"/>
  <c r="F55" i="24" s="1"/>
  <c r="H55" i="24" s="1"/>
  <c r="J55" i="23"/>
  <c r="J51" i="23"/>
  <c r="D51" i="24"/>
  <c r="F51" i="24" s="1"/>
  <c r="H51" i="24" s="1"/>
  <c r="D92" i="24"/>
  <c r="F92" i="24" s="1"/>
  <c r="H92" i="24" s="1"/>
  <c r="J92" i="23"/>
  <c r="J102" i="23"/>
  <c r="D102" i="24"/>
  <c r="F102" i="24" s="1"/>
  <c r="H102" i="24" s="1"/>
  <c r="J98" i="23"/>
  <c r="D98" i="24"/>
  <c r="F98" i="24" s="1"/>
  <c r="H98" i="24" s="1"/>
  <c r="J36" i="23"/>
  <c r="D36" i="24"/>
  <c r="F36" i="24" s="1"/>
  <c r="H36" i="24" s="1"/>
  <c r="J118" i="23"/>
  <c r="D118" i="24"/>
  <c r="F118" i="24" s="1"/>
  <c r="H118" i="24" s="1"/>
  <c r="D75" i="24"/>
  <c r="F75" i="24" s="1"/>
  <c r="H75" i="24" s="1"/>
  <c r="J75" i="23"/>
  <c r="D89" i="24"/>
  <c r="F89" i="24" s="1"/>
  <c r="H89" i="24" s="1"/>
  <c r="J89" i="23"/>
  <c r="J52" i="23"/>
  <c r="D52" i="24"/>
  <c r="F52" i="24" s="1"/>
  <c r="H52" i="24" s="1"/>
  <c r="J13" i="23"/>
  <c r="D13" i="24"/>
  <c r="F13" i="24" s="1"/>
  <c r="H13" i="24" s="1"/>
  <c r="J104" i="23"/>
  <c r="D104" i="24"/>
  <c r="F104" i="24" s="1"/>
  <c r="H104" i="24" s="1"/>
  <c r="J27" i="23"/>
  <c r="D27" i="24"/>
  <c r="F27" i="24" s="1"/>
  <c r="H27" i="24" s="1"/>
  <c r="J47" i="23"/>
  <c r="D47" i="24"/>
  <c r="F47" i="24" s="1"/>
  <c r="H47" i="24" s="1"/>
  <c r="J22" i="23"/>
  <c r="D22" i="24"/>
  <c r="F22" i="24" s="1"/>
  <c r="H22" i="24" s="1"/>
  <c r="J28" i="23"/>
  <c r="D28" i="24"/>
  <c r="F28" i="24" s="1"/>
  <c r="H28" i="24" s="1"/>
  <c r="J15" i="23"/>
  <c r="D15" i="24"/>
  <c r="F15" i="24" s="1"/>
  <c r="H15" i="24" s="1"/>
  <c r="J20" i="23"/>
  <c r="D20" i="24"/>
  <c r="F20" i="24" s="1"/>
  <c r="H20" i="24" s="1"/>
  <c r="J46" i="23"/>
  <c r="D46" i="24"/>
  <c r="F46" i="24" s="1"/>
  <c r="H46" i="24" s="1"/>
  <c r="J127" i="23"/>
  <c r="D127" i="24"/>
  <c r="F127" i="24" s="1"/>
  <c r="H127" i="24" s="1"/>
  <c r="J88" i="23"/>
  <c r="D88" i="24"/>
  <c r="F88" i="24" s="1"/>
  <c r="H88" i="24" s="1"/>
  <c r="J112" i="23"/>
  <c r="D112" i="24"/>
  <c r="F112" i="24" s="1"/>
  <c r="H112" i="24" s="1"/>
  <c r="J117" i="23"/>
  <c r="D117" i="24"/>
  <c r="F117" i="24" s="1"/>
  <c r="H117" i="24" s="1"/>
  <c r="J107" i="23"/>
  <c r="D107" i="24"/>
  <c r="F107" i="24" s="1"/>
  <c r="H107" i="24" s="1"/>
  <c r="J74" i="23"/>
  <c r="D74" i="24"/>
  <c r="F74" i="24" s="1"/>
  <c r="H74" i="24" s="1"/>
  <c r="J72" i="23"/>
  <c r="D72" i="24"/>
  <c r="F72" i="24" s="1"/>
  <c r="H72" i="24" s="1"/>
  <c r="J31" i="23"/>
  <c r="D31" i="24"/>
  <c r="F31" i="24" s="1"/>
  <c r="H31" i="24" s="1"/>
  <c r="D106" i="24"/>
  <c r="F106" i="24" s="1"/>
  <c r="H106" i="24" s="1"/>
  <c r="J106" i="23"/>
  <c r="H209" i="18"/>
  <c r="J209" i="18" s="1"/>
  <c r="I234" i="18" s="1"/>
  <c r="I322" i="18" s="1"/>
  <c r="J40" i="23"/>
  <c r="D40" i="24"/>
  <c r="F40" i="24" s="1"/>
  <c r="H40" i="24" s="1"/>
  <c r="J126" i="23"/>
  <c r="D126" i="24"/>
  <c r="F126" i="24" s="1"/>
  <c r="H126" i="24" s="1"/>
  <c r="D59" i="24"/>
  <c r="F59" i="24" s="1"/>
  <c r="H59" i="24" s="1"/>
  <c r="J59" i="23"/>
  <c r="J123" i="23"/>
  <c r="D123" i="24"/>
  <c r="F123" i="24" s="1"/>
  <c r="H123" i="24" s="1"/>
  <c r="D71" i="24"/>
  <c r="F71" i="24" s="1"/>
  <c r="H71" i="24" s="1"/>
  <c r="J71" i="23"/>
  <c r="J33" i="23"/>
  <c r="D33" i="24"/>
  <c r="F33" i="24" s="1"/>
  <c r="H33" i="24" s="1"/>
  <c r="J25" i="23"/>
  <c r="D25" i="24"/>
  <c r="F25" i="24" s="1"/>
  <c r="H25" i="24" s="1"/>
  <c r="J108" i="23"/>
  <c r="D108" i="24"/>
  <c r="F108" i="24" s="1"/>
  <c r="H108" i="24" s="1"/>
  <c r="J81" i="23"/>
  <c r="D81" i="24"/>
  <c r="F81" i="24" s="1"/>
  <c r="H81" i="24" s="1"/>
  <c r="D44" i="24"/>
  <c r="F44" i="24" s="1"/>
  <c r="H44" i="24" s="1"/>
  <c r="J44" i="23"/>
  <c r="J24" i="23"/>
  <c r="D24" i="24"/>
  <c r="F24" i="24" s="1"/>
  <c r="H24" i="24" s="1"/>
  <c r="D17" i="24"/>
  <c r="F17" i="24" s="1"/>
  <c r="H17" i="24" s="1"/>
  <c r="J17" i="23"/>
  <c r="I144" i="22"/>
  <c r="I333" i="22" s="1"/>
  <c r="I340" i="22" s="1"/>
  <c r="J93" i="23"/>
  <c r="D93" i="24"/>
  <c r="F93" i="24" s="1"/>
  <c r="H93" i="24" s="1"/>
  <c r="J261" i="18"/>
  <c r="K263" i="18"/>
  <c r="K285" i="18"/>
  <c r="J266" i="18"/>
  <c r="K284" i="18"/>
  <c r="J283" i="18"/>
  <c r="K282" i="18"/>
  <c r="J280" i="18"/>
  <c r="K269" i="18"/>
  <c r="J260" i="18"/>
  <c r="J281" i="18"/>
  <c r="I161" i="18"/>
  <c r="I318" i="18"/>
  <c r="I325" i="18" s="1"/>
  <c r="K271" i="18"/>
  <c r="J269" i="18"/>
  <c r="K274" i="18"/>
  <c r="J272" i="18"/>
  <c r="J268" i="18"/>
  <c r="K270" i="18"/>
  <c r="K273" i="18"/>
  <c r="J271" i="18"/>
  <c r="I148" i="18"/>
  <c r="I180" i="18"/>
  <c r="I324" i="18" s="1"/>
  <c r="K268" i="18"/>
  <c r="K275" i="18"/>
  <c r="K276" i="18"/>
  <c r="K277" i="18"/>
  <c r="J277" i="18"/>
  <c r="J278" i="18"/>
  <c r="D73" i="25" l="1"/>
  <c r="F73" i="25" s="1"/>
  <c r="H73" i="25" s="1"/>
  <c r="J73" i="24"/>
  <c r="D50" i="25"/>
  <c r="F50" i="25" s="1"/>
  <c r="H50" i="25" s="1"/>
  <c r="J50" i="24"/>
  <c r="D128" i="25"/>
  <c r="F128" i="25" s="1"/>
  <c r="H128" i="25" s="1"/>
  <c r="J128" i="24"/>
  <c r="D110" i="25"/>
  <c r="F110" i="25" s="1"/>
  <c r="H110" i="25" s="1"/>
  <c r="J110" i="24"/>
  <c r="J90" i="24"/>
  <c r="D90" i="25"/>
  <c r="F90" i="25" s="1"/>
  <c r="H90" i="25" s="1"/>
  <c r="D62" i="25"/>
  <c r="F62" i="25" s="1"/>
  <c r="H62" i="25" s="1"/>
  <c r="J62" i="24"/>
  <c r="D43" i="25"/>
  <c r="F43" i="25" s="1"/>
  <c r="H43" i="25" s="1"/>
  <c r="J43" i="24"/>
  <c r="D88" i="25"/>
  <c r="F88" i="25" s="1"/>
  <c r="H88" i="25" s="1"/>
  <c r="J88" i="24"/>
  <c r="D21" i="25"/>
  <c r="F21" i="25" s="1"/>
  <c r="H21" i="25" s="1"/>
  <c r="J21" i="24"/>
  <c r="J89" i="24"/>
  <c r="D89" i="25"/>
  <c r="F89" i="25" s="1"/>
  <c r="H89" i="25" s="1"/>
  <c r="D72" i="25"/>
  <c r="F72" i="25" s="1"/>
  <c r="H72" i="25" s="1"/>
  <c r="J72" i="24"/>
  <c r="D86" i="25"/>
  <c r="F86" i="25" s="1"/>
  <c r="H86" i="25" s="1"/>
  <c r="J86" i="24"/>
  <c r="J75" i="24"/>
  <c r="D75" i="25"/>
  <c r="F75" i="25" s="1"/>
  <c r="H75" i="25" s="1"/>
  <c r="D70" i="25"/>
  <c r="F70" i="25" s="1"/>
  <c r="H70" i="25" s="1"/>
  <c r="J70" i="24"/>
  <c r="D37" i="25"/>
  <c r="F37" i="25" s="1"/>
  <c r="H37" i="25" s="1"/>
  <c r="J37" i="24"/>
  <c r="J100" i="24"/>
  <c r="D100" i="25"/>
  <c r="F100" i="25" s="1"/>
  <c r="H100" i="25" s="1"/>
  <c r="D123" i="25"/>
  <c r="F123" i="25" s="1"/>
  <c r="H123" i="25" s="1"/>
  <c r="J123" i="24"/>
  <c r="D12" i="25"/>
  <c r="F12" i="25" s="1"/>
  <c r="H12" i="25" s="1"/>
  <c r="J12" i="24"/>
  <c r="J59" i="24"/>
  <c r="D59" i="25"/>
  <c r="F59" i="25" s="1"/>
  <c r="H59" i="25" s="1"/>
  <c r="J108" i="24"/>
  <c r="D108" i="25"/>
  <c r="F108" i="25" s="1"/>
  <c r="H108" i="25" s="1"/>
  <c r="D126" i="25"/>
  <c r="F126" i="25" s="1"/>
  <c r="H126" i="25" s="1"/>
  <c r="J126" i="24"/>
  <c r="D74" i="25"/>
  <c r="F74" i="25" s="1"/>
  <c r="H74" i="25" s="1"/>
  <c r="J74" i="24"/>
  <c r="D46" i="25"/>
  <c r="F46" i="25" s="1"/>
  <c r="H46" i="25" s="1"/>
  <c r="J46" i="24"/>
  <c r="J27" i="24"/>
  <c r="D27" i="25"/>
  <c r="F27" i="25" s="1"/>
  <c r="H27" i="25" s="1"/>
  <c r="D118" i="25"/>
  <c r="F118" i="25" s="1"/>
  <c r="H118" i="25" s="1"/>
  <c r="J118" i="24"/>
  <c r="D115" i="25"/>
  <c r="F115" i="25" s="1"/>
  <c r="H115" i="25" s="1"/>
  <c r="J115" i="24"/>
  <c r="D53" i="25"/>
  <c r="F53" i="25" s="1"/>
  <c r="H53" i="25" s="1"/>
  <c r="J53" i="24"/>
  <c r="J35" i="24"/>
  <c r="D35" i="25"/>
  <c r="F35" i="25" s="1"/>
  <c r="H35" i="25" s="1"/>
  <c r="D45" i="25"/>
  <c r="F45" i="25" s="1"/>
  <c r="H45" i="25" s="1"/>
  <c r="J45" i="24"/>
  <c r="D11" i="25"/>
  <c r="F11" i="25" s="1"/>
  <c r="H11" i="25" s="1"/>
  <c r="J11" i="24"/>
  <c r="D19" i="25"/>
  <c r="F19" i="25" s="1"/>
  <c r="H19" i="25" s="1"/>
  <c r="J19" i="24"/>
  <c r="D26" i="25"/>
  <c r="F26" i="25" s="1"/>
  <c r="H26" i="25" s="1"/>
  <c r="J26" i="24"/>
  <c r="D68" i="25"/>
  <c r="F68" i="25" s="1"/>
  <c r="H68" i="25" s="1"/>
  <c r="J68" i="24"/>
  <c r="D109" i="25"/>
  <c r="F109" i="25" s="1"/>
  <c r="H109" i="25" s="1"/>
  <c r="J109" i="24"/>
  <c r="D49" i="25"/>
  <c r="F49" i="25" s="1"/>
  <c r="H49" i="25" s="1"/>
  <c r="J49" i="24"/>
  <c r="D129" i="25"/>
  <c r="F129" i="25" s="1"/>
  <c r="H129" i="25" s="1"/>
  <c r="J129" i="24"/>
  <c r="D96" i="25"/>
  <c r="F96" i="25" s="1"/>
  <c r="H96" i="25" s="1"/>
  <c r="J96" i="24"/>
  <c r="J122" i="24"/>
  <c r="D122" i="25"/>
  <c r="F122" i="25" s="1"/>
  <c r="H122" i="25" s="1"/>
  <c r="J94" i="24"/>
  <c r="D94" i="25"/>
  <c r="F94" i="25" s="1"/>
  <c r="H94" i="25" s="1"/>
  <c r="D51" i="25"/>
  <c r="F51" i="25" s="1"/>
  <c r="H51" i="25" s="1"/>
  <c r="J51" i="24"/>
  <c r="D107" i="25"/>
  <c r="F107" i="25" s="1"/>
  <c r="H107" i="25" s="1"/>
  <c r="J107" i="24"/>
  <c r="J120" i="24"/>
  <c r="D120" i="25"/>
  <c r="F120" i="25" s="1"/>
  <c r="H120" i="25" s="1"/>
  <c r="D103" i="25"/>
  <c r="F103" i="25" s="1"/>
  <c r="H103" i="25" s="1"/>
  <c r="J103" i="24"/>
  <c r="D97" i="25"/>
  <c r="F97" i="25" s="1"/>
  <c r="H97" i="25" s="1"/>
  <c r="J97" i="24"/>
  <c r="J64" i="24"/>
  <c r="D64" i="25"/>
  <c r="F64" i="25" s="1"/>
  <c r="H64" i="25" s="1"/>
  <c r="J42" i="24"/>
  <c r="D42" i="25"/>
  <c r="F42" i="25" s="1"/>
  <c r="H42" i="25" s="1"/>
  <c r="D31" i="25"/>
  <c r="F31" i="25" s="1"/>
  <c r="H31" i="25" s="1"/>
  <c r="J31" i="24"/>
  <c r="J61" i="24"/>
  <c r="D61" i="25"/>
  <c r="F61" i="25" s="1"/>
  <c r="H61" i="25" s="1"/>
  <c r="D80" i="25"/>
  <c r="F80" i="25" s="1"/>
  <c r="H80" i="25" s="1"/>
  <c r="J80" i="24"/>
  <c r="D47" i="25"/>
  <c r="F47" i="25" s="1"/>
  <c r="H47" i="25" s="1"/>
  <c r="J47" i="24"/>
  <c r="D25" i="25"/>
  <c r="F25" i="25" s="1"/>
  <c r="H25" i="25" s="1"/>
  <c r="J25" i="24"/>
  <c r="D36" i="25"/>
  <c r="F36" i="25" s="1"/>
  <c r="H36" i="25" s="1"/>
  <c r="J36" i="24"/>
  <c r="D57" i="25"/>
  <c r="F57" i="25" s="1"/>
  <c r="H57" i="25" s="1"/>
  <c r="J57" i="24"/>
  <c r="D16" i="25"/>
  <c r="F16" i="25" s="1"/>
  <c r="H16" i="25" s="1"/>
  <c r="J16" i="24"/>
  <c r="D98" i="25"/>
  <c r="F98" i="25" s="1"/>
  <c r="H98" i="25" s="1"/>
  <c r="J98" i="24"/>
  <c r="D83" i="25"/>
  <c r="F83" i="25" s="1"/>
  <c r="H83" i="25" s="1"/>
  <c r="J83" i="24"/>
  <c r="D105" i="25"/>
  <c r="F105" i="25" s="1"/>
  <c r="H105" i="25" s="1"/>
  <c r="J105" i="24"/>
  <c r="D41" i="25"/>
  <c r="F41" i="25" s="1"/>
  <c r="H41" i="25" s="1"/>
  <c r="J41" i="24"/>
  <c r="D91" i="25"/>
  <c r="F91" i="25" s="1"/>
  <c r="H91" i="25" s="1"/>
  <c r="J91" i="24"/>
  <c r="J34" i="24"/>
  <c r="D34" i="25"/>
  <c r="F34" i="25" s="1"/>
  <c r="H34" i="25" s="1"/>
  <c r="D125" i="25"/>
  <c r="F125" i="25" s="1"/>
  <c r="H125" i="25" s="1"/>
  <c r="J125" i="24"/>
  <c r="J56" i="24"/>
  <c r="D56" i="25"/>
  <c r="F56" i="25" s="1"/>
  <c r="H56" i="25" s="1"/>
  <c r="D18" i="25"/>
  <c r="F18" i="25" s="1"/>
  <c r="H18" i="25" s="1"/>
  <c r="J18" i="24"/>
  <c r="D84" i="25"/>
  <c r="F84" i="25" s="1"/>
  <c r="H84" i="25" s="1"/>
  <c r="J84" i="24"/>
  <c r="D111" i="25"/>
  <c r="F111" i="25" s="1"/>
  <c r="H111" i="25" s="1"/>
  <c r="J111" i="24"/>
  <c r="D55" i="25"/>
  <c r="F55" i="25" s="1"/>
  <c r="H55" i="25" s="1"/>
  <c r="J55" i="24"/>
  <c r="D20" i="25"/>
  <c r="F20" i="25" s="1"/>
  <c r="H20" i="25" s="1"/>
  <c r="J20" i="24"/>
  <c r="D66" i="25"/>
  <c r="F66" i="25" s="1"/>
  <c r="H66" i="25" s="1"/>
  <c r="J66" i="24"/>
  <c r="J82" i="24"/>
  <c r="D82" i="25"/>
  <c r="F82" i="25" s="1"/>
  <c r="H82" i="25" s="1"/>
  <c r="D13" i="25"/>
  <c r="F13" i="25" s="1"/>
  <c r="H13" i="25" s="1"/>
  <c r="J13" i="24"/>
  <c r="D119" i="25"/>
  <c r="F119" i="25" s="1"/>
  <c r="H119" i="25" s="1"/>
  <c r="J119" i="24"/>
  <c r="D77" i="25"/>
  <c r="F77" i="25" s="1"/>
  <c r="H77" i="25" s="1"/>
  <c r="J77" i="24"/>
  <c r="D67" i="25"/>
  <c r="F67" i="25" s="1"/>
  <c r="H67" i="25" s="1"/>
  <c r="J67" i="24"/>
  <c r="D95" i="25"/>
  <c r="F95" i="25" s="1"/>
  <c r="H95" i="25" s="1"/>
  <c r="J95" i="24"/>
  <c r="D87" i="25"/>
  <c r="F87" i="25" s="1"/>
  <c r="H87" i="25" s="1"/>
  <c r="J87" i="24"/>
  <c r="D40" i="25"/>
  <c r="F40" i="25" s="1"/>
  <c r="H40" i="25" s="1"/>
  <c r="J40" i="24"/>
  <c r="D69" i="25"/>
  <c r="F69" i="25" s="1"/>
  <c r="H69" i="25" s="1"/>
  <c r="J69" i="24"/>
  <c r="J54" i="24"/>
  <c r="D54" i="25"/>
  <c r="F54" i="25" s="1"/>
  <c r="H54" i="25" s="1"/>
  <c r="J33" i="24"/>
  <c r="D33" i="25"/>
  <c r="F33" i="25" s="1"/>
  <c r="H33" i="25" s="1"/>
  <c r="J15" i="24"/>
  <c r="D15" i="25"/>
  <c r="F15" i="25" s="1"/>
  <c r="H15" i="25" s="1"/>
  <c r="J78" i="24"/>
  <c r="D78" i="25"/>
  <c r="F78" i="25" s="1"/>
  <c r="H78" i="25" s="1"/>
  <c r="D112" i="25"/>
  <c r="F112" i="25" s="1"/>
  <c r="H112" i="25" s="1"/>
  <c r="J112" i="24"/>
  <c r="J28" i="24"/>
  <c r="D28" i="25"/>
  <c r="F28" i="25" s="1"/>
  <c r="H28" i="25" s="1"/>
  <c r="J52" i="24"/>
  <c r="D52" i="25"/>
  <c r="F52" i="25" s="1"/>
  <c r="H52" i="25" s="1"/>
  <c r="J102" i="24"/>
  <c r="D102" i="25"/>
  <c r="F102" i="25" s="1"/>
  <c r="H102" i="25" s="1"/>
  <c r="D79" i="25"/>
  <c r="F79" i="25" s="1"/>
  <c r="H79" i="25" s="1"/>
  <c r="J79" i="24"/>
  <c r="D114" i="25"/>
  <c r="F114" i="25" s="1"/>
  <c r="H114" i="25" s="1"/>
  <c r="J114" i="24"/>
  <c r="J38" i="24"/>
  <c r="D38" i="25"/>
  <c r="F38" i="25" s="1"/>
  <c r="H38" i="25" s="1"/>
  <c r="D113" i="25"/>
  <c r="F113" i="25" s="1"/>
  <c r="H113" i="25" s="1"/>
  <c r="J113" i="24"/>
  <c r="D116" i="25"/>
  <c r="F116" i="25" s="1"/>
  <c r="H116" i="25" s="1"/>
  <c r="J116" i="24"/>
  <c r="D101" i="25"/>
  <c r="F101" i="25" s="1"/>
  <c r="H101" i="25" s="1"/>
  <c r="J101" i="24"/>
  <c r="D58" i="25"/>
  <c r="F58" i="25" s="1"/>
  <c r="H58" i="25" s="1"/>
  <c r="J58" i="24"/>
  <c r="J22" i="24"/>
  <c r="D22" i="25"/>
  <c r="F22" i="25" s="1"/>
  <c r="H22" i="25" s="1"/>
  <c r="D23" i="25"/>
  <c r="F23" i="25" s="1"/>
  <c r="H23" i="25" s="1"/>
  <c r="J23" i="24"/>
  <c r="D92" i="25"/>
  <c r="F92" i="25" s="1"/>
  <c r="H92" i="25" s="1"/>
  <c r="J92" i="24"/>
  <c r="D127" i="25"/>
  <c r="F127" i="25" s="1"/>
  <c r="H127" i="25" s="1"/>
  <c r="J127" i="24"/>
  <c r="D30" i="25"/>
  <c r="F30" i="25" s="1"/>
  <c r="H30" i="25" s="1"/>
  <c r="J30" i="24"/>
  <c r="D104" i="25"/>
  <c r="F104" i="25" s="1"/>
  <c r="H104" i="25" s="1"/>
  <c r="J104" i="24"/>
  <c r="J121" i="24"/>
  <c r="D121" i="25"/>
  <c r="F121" i="25" s="1"/>
  <c r="H121" i="25" s="1"/>
  <c r="D29" i="25"/>
  <c r="F29" i="25" s="1"/>
  <c r="H29" i="25" s="1"/>
  <c r="J29" i="24"/>
  <c r="J117" i="24"/>
  <c r="D117" i="25"/>
  <c r="F117" i="25" s="1"/>
  <c r="H117" i="25" s="1"/>
  <c r="D32" i="25"/>
  <c r="F32" i="25" s="1"/>
  <c r="H32" i="25" s="1"/>
  <c r="J32" i="24"/>
  <c r="D76" i="25"/>
  <c r="F76" i="25" s="1"/>
  <c r="H76" i="25" s="1"/>
  <c r="J76" i="24"/>
  <c r="D71" i="25"/>
  <c r="F71" i="25" s="1"/>
  <c r="H71" i="25" s="1"/>
  <c r="J71" i="24"/>
  <c r="D106" i="25"/>
  <c r="F106" i="25" s="1"/>
  <c r="H106" i="25" s="1"/>
  <c r="J106" i="24"/>
  <c r="D124" i="25"/>
  <c r="F124" i="25" s="1"/>
  <c r="H124" i="25" s="1"/>
  <c r="J124" i="24"/>
  <c r="J63" i="24"/>
  <c r="D63" i="25"/>
  <c r="F63" i="25" s="1"/>
  <c r="H63" i="25" s="1"/>
  <c r="J14" i="24"/>
  <c r="D14" i="25"/>
  <c r="F14" i="25" s="1"/>
  <c r="H14" i="25" s="1"/>
  <c r="J60" i="24"/>
  <c r="D60" i="25"/>
  <c r="F60" i="25" s="1"/>
  <c r="H60" i="25" s="1"/>
  <c r="D85" i="25"/>
  <c r="F85" i="25" s="1"/>
  <c r="H85" i="25" s="1"/>
  <c r="J85" i="24"/>
  <c r="J48" i="24"/>
  <c r="D48" i="25"/>
  <c r="F48" i="25" s="1"/>
  <c r="H48" i="25" s="1"/>
  <c r="J81" i="24"/>
  <c r="D81" i="25"/>
  <c r="F81" i="25" s="1"/>
  <c r="H81" i="25" s="1"/>
  <c r="J44" i="24"/>
  <c r="D44" i="25"/>
  <c r="F44" i="25" s="1"/>
  <c r="H44" i="25" s="1"/>
  <c r="J24" i="24"/>
  <c r="D24" i="25"/>
  <c r="F24" i="25" s="1"/>
  <c r="H24" i="25" s="1"/>
  <c r="J17" i="24"/>
  <c r="D17" i="25"/>
  <c r="F17" i="25" s="1"/>
  <c r="H17" i="25" s="1"/>
  <c r="I144" i="23"/>
  <c r="I335" i="23" s="1"/>
  <c r="I343" i="23" s="1"/>
  <c r="D93" i="25"/>
  <c r="F93" i="25" s="1"/>
  <c r="H93" i="25" s="1"/>
  <c r="J93" i="24"/>
  <c r="I321" i="18"/>
  <c r="I296" i="18"/>
  <c r="I323" i="18" s="1"/>
  <c r="D61" i="26" l="1"/>
  <c r="F61" i="26" s="1"/>
  <c r="H61" i="26" s="1"/>
  <c r="J61" i="26" s="1"/>
  <c r="J61" i="25"/>
  <c r="J120" i="25"/>
  <c r="D120" i="26"/>
  <c r="F120" i="26" s="1"/>
  <c r="H120" i="26" s="1"/>
  <c r="J120" i="26" s="1"/>
  <c r="D27" i="26"/>
  <c r="F27" i="26" s="1"/>
  <c r="H27" i="26" s="1"/>
  <c r="J27" i="26" s="1"/>
  <c r="J27" i="25"/>
  <c r="D16" i="26"/>
  <c r="F16" i="26" s="1"/>
  <c r="H16" i="26" s="1"/>
  <c r="J16" i="26" s="1"/>
  <c r="J16" i="25"/>
  <c r="D129" i="26"/>
  <c r="F129" i="26" s="1"/>
  <c r="H129" i="26" s="1"/>
  <c r="J129" i="26" s="1"/>
  <c r="J129" i="25"/>
  <c r="D11" i="26"/>
  <c r="F11" i="26" s="1"/>
  <c r="H11" i="26" s="1"/>
  <c r="J11" i="26" s="1"/>
  <c r="J11" i="25"/>
  <c r="J12" i="25"/>
  <c r="D12" i="26"/>
  <c r="F12" i="26" s="1"/>
  <c r="H12" i="26" s="1"/>
  <c r="J12" i="26" s="1"/>
  <c r="D86" i="26"/>
  <c r="F86" i="26" s="1"/>
  <c r="H86" i="26" s="1"/>
  <c r="J86" i="26" s="1"/>
  <c r="J86" i="25"/>
  <c r="D62" i="26"/>
  <c r="F62" i="26" s="1"/>
  <c r="H62" i="26" s="1"/>
  <c r="J62" i="26" s="1"/>
  <c r="J62" i="25"/>
  <c r="D63" i="26"/>
  <c r="F63" i="26" s="1"/>
  <c r="H63" i="26" s="1"/>
  <c r="J63" i="26" s="1"/>
  <c r="J63" i="25"/>
  <c r="D117" i="26"/>
  <c r="F117" i="26" s="1"/>
  <c r="H117" i="26" s="1"/>
  <c r="J117" i="26" s="1"/>
  <c r="J117" i="25"/>
  <c r="D28" i="26"/>
  <c r="F28" i="26" s="1"/>
  <c r="H28" i="26" s="1"/>
  <c r="J28" i="26" s="1"/>
  <c r="J28" i="25"/>
  <c r="D90" i="26"/>
  <c r="F90" i="26" s="1"/>
  <c r="H90" i="26" s="1"/>
  <c r="J90" i="26" s="1"/>
  <c r="J90" i="25"/>
  <c r="D31" i="26"/>
  <c r="F31" i="26" s="1"/>
  <c r="H31" i="26" s="1"/>
  <c r="J31" i="26" s="1"/>
  <c r="J31" i="25"/>
  <c r="D54" i="26"/>
  <c r="F54" i="26" s="1"/>
  <c r="H54" i="26" s="1"/>
  <c r="J54" i="26" s="1"/>
  <c r="J54" i="25"/>
  <c r="J77" i="25"/>
  <c r="D77" i="26"/>
  <c r="F77" i="26" s="1"/>
  <c r="H77" i="26" s="1"/>
  <c r="J77" i="26" s="1"/>
  <c r="D113" i="26"/>
  <c r="F113" i="26" s="1"/>
  <c r="H113" i="26" s="1"/>
  <c r="J113" i="26" s="1"/>
  <c r="J113" i="25"/>
  <c r="D91" i="26"/>
  <c r="F91" i="26" s="1"/>
  <c r="H91" i="26" s="1"/>
  <c r="J91" i="26" s="1"/>
  <c r="J91" i="25"/>
  <c r="J45" i="25"/>
  <c r="D45" i="26"/>
  <c r="F45" i="26" s="1"/>
  <c r="H45" i="26" s="1"/>
  <c r="J45" i="26" s="1"/>
  <c r="D38" i="26"/>
  <c r="F38" i="26" s="1"/>
  <c r="H38" i="26" s="1"/>
  <c r="J38" i="26" s="1"/>
  <c r="J38" i="25"/>
  <c r="J100" i="25"/>
  <c r="D100" i="26"/>
  <c r="F100" i="26" s="1"/>
  <c r="H100" i="26" s="1"/>
  <c r="J100" i="26" s="1"/>
  <c r="J23" i="25"/>
  <c r="D23" i="26"/>
  <c r="F23" i="26" s="1"/>
  <c r="H23" i="26" s="1"/>
  <c r="J23" i="26" s="1"/>
  <c r="D36" i="26"/>
  <c r="F36" i="26" s="1"/>
  <c r="H36" i="26" s="1"/>
  <c r="J36" i="26" s="1"/>
  <c r="J36" i="25"/>
  <c r="D109" i="26"/>
  <c r="F109" i="26" s="1"/>
  <c r="H109" i="26" s="1"/>
  <c r="J109" i="26" s="1"/>
  <c r="J109" i="25"/>
  <c r="D78" i="26"/>
  <c r="F78" i="26" s="1"/>
  <c r="H78" i="26" s="1"/>
  <c r="J78" i="26" s="1"/>
  <c r="J78" i="25"/>
  <c r="D82" i="26"/>
  <c r="F82" i="26" s="1"/>
  <c r="H82" i="26" s="1"/>
  <c r="J82" i="26" s="1"/>
  <c r="J82" i="25"/>
  <c r="D64" i="26"/>
  <c r="F64" i="26" s="1"/>
  <c r="H64" i="26" s="1"/>
  <c r="J64" i="26" s="1"/>
  <c r="J64" i="25"/>
  <c r="J94" i="25"/>
  <c r="D94" i="26"/>
  <c r="F94" i="26" s="1"/>
  <c r="H94" i="26" s="1"/>
  <c r="J94" i="26" s="1"/>
  <c r="D52" i="26"/>
  <c r="F52" i="26" s="1"/>
  <c r="H52" i="26" s="1"/>
  <c r="J52" i="26" s="1"/>
  <c r="J52" i="25"/>
  <c r="D55" i="26"/>
  <c r="F55" i="26" s="1"/>
  <c r="H55" i="26" s="1"/>
  <c r="J55" i="26" s="1"/>
  <c r="J55" i="25"/>
  <c r="D119" i="26"/>
  <c r="F119" i="26" s="1"/>
  <c r="H119" i="26" s="1"/>
  <c r="J119" i="26" s="1"/>
  <c r="J119" i="25"/>
  <c r="D72" i="26"/>
  <c r="F72" i="26" s="1"/>
  <c r="H72" i="26" s="1"/>
  <c r="J72" i="26" s="1"/>
  <c r="J72" i="25"/>
  <c r="D13" i="26"/>
  <c r="F13" i="26" s="1"/>
  <c r="H13" i="26" s="1"/>
  <c r="J13" i="26" s="1"/>
  <c r="J13" i="25"/>
  <c r="D110" i="26"/>
  <c r="F110" i="26" s="1"/>
  <c r="H110" i="26" s="1"/>
  <c r="J110" i="26" s="1"/>
  <c r="J110" i="25"/>
  <c r="D18" i="26"/>
  <c r="F18" i="26" s="1"/>
  <c r="H18" i="26" s="1"/>
  <c r="J18" i="26" s="1"/>
  <c r="J18" i="25"/>
  <c r="D25" i="26"/>
  <c r="F25" i="26" s="1"/>
  <c r="H25" i="26" s="1"/>
  <c r="J25" i="26" s="1"/>
  <c r="J25" i="25"/>
  <c r="D68" i="26"/>
  <c r="F68" i="26" s="1"/>
  <c r="H68" i="26" s="1"/>
  <c r="J68" i="26" s="1"/>
  <c r="J68" i="25"/>
  <c r="J53" i="25"/>
  <c r="D53" i="26"/>
  <c r="F53" i="26" s="1"/>
  <c r="H53" i="26" s="1"/>
  <c r="J53" i="26" s="1"/>
  <c r="D126" i="26"/>
  <c r="F126" i="26" s="1"/>
  <c r="H126" i="26" s="1"/>
  <c r="J126" i="26" s="1"/>
  <c r="J126" i="25"/>
  <c r="D37" i="26"/>
  <c r="F37" i="26" s="1"/>
  <c r="H37" i="26" s="1"/>
  <c r="J37" i="26" s="1"/>
  <c r="J37" i="25"/>
  <c r="D21" i="26"/>
  <c r="F21" i="26" s="1"/>
  <c r="H21" i="26" s="1"/>
  <c r="J21" i="26" s="1"/>
  <c r="J21" i="25"/>
  <c r="D128" i="26"/>
  <c r="F128" i="26" s="1"/>
  <c r="H128" i="26" s="1"/>
  <c r="J128" i="26" s="1"/>
  <c r="J128" i="25"/>
  <c r="J116" i="25"/>
  <c r="D116" i="26"/>
  <c r="F116" i="26" s="1"/>
  <c r="H116" i="26" s="1"/>
  <c r="J116" i="26" s="1"/>
  <c r="D111" i="26"/>
  <c r="F111" i="26" s="1"/>
  <c r="H111" i="26" s="1"/>
  <c r="J111" i="26" s="1"/>
  <c r="J111" i="25"/>
  <c r="D46" i="26"/>
  <c r="F46" i="26" s="1"/>
  <c r="H46" i="26" s="1"/>
  <c r="J46" i="26" s="1"/>
  <c r="J46" i="25"/>
  <c r="D42" i="26"/>
  <c r="F42" i="26" s="1"/>
  <c r="H42" i="26" s="1"/>
  <c r="J42" i="26" s="1"/>
  <c r="J42" i="25"/>
  <c r="D35" i="26"/>
  <c r="F35" i="26" s="1"/>
  <c r="H35" i="26" s="1"/>
  <c r="J35" i="26" s="1"/>
  <c r="J35" i="25"/>
  <c r="J29" i="25"/>
  <c r="D29" i="26"/>
  <c r="F29" i="26" s="1"/>
  <c r="H29" i="26" s="1"/>
  <c r="J29" i="26" s="1"/>
  <c r="J41" i="25"/>
  <c r="D41" i="26"/>
  <c r="F41" i="26" s="1"/>
  <c r="H41" i="26" s="1"/>
  <c r="J41" i="26" s="1"/>
  <c r="D74" i="26"/>
  <c r="F74" i="26" s="1"/>
  <c r="H74" i="26" s="1"/>
  <c r="J74" i="26" s="1"/>
  <c r="J74" i="25"/>
  <c r="J48" i="25"/>
  <c r="D48" i="26"/>
  <c r="F48" i="26" s="1"/>
  <c r="H48" i="26" s="1"/>
  <c r="J48" i="26" s="1"/>
  <c r="D105" i="26"/>
  <c r="F105" i="26" s="1"/>
  <c r="H105" i="26" s="1"/>
  <c r="J105" i="26" s="1"/>
  <c r="J105" i="25"/>
  <c r="D15" i="26"/>
  <c r="F15" i="26" s="1"/>
  <c r="H15" i="26" s="1"/>
  <c r="J15" i="26" s="1"/>
  <c r="J15" i="25"/>
  <c r="D56" i="26"/>
  <c r="F56" i="26" s="1"/>
  <c r="H56" i="26" s="1"/>
  <c r="J56" i="26" s="1"/>
  <c r="J56" i="25"/>
  <c r="D122" i="26"/>
  <c r="F122" i="26" s="1"/>
  <c r="H122" i="26" s="1"/>
  <c r="J122" i="26" s="1"/>
  <c r="J122" i="25"/>
  <c r="D108" i="26"/>
  <c r="F108" i="26" s="1"/>
  <c r="H108" i="26" s="1"/>
  <c r="J108" i="26" s="1"/>
  <c r="J108" i="25"/>
  <c r="D14" i="26"/>
  <c r="F14" i="26" s="1"/>
  <c r="H14" i="26" s="1"/>
  <c r="J14" i="26" s="1"/>
  <c r="J14" i="25"/>
  <c r="D32" i="26"/>
  <c r="F32" i="26" s="1"/>
  <c r="H32" i="26" s="1"/>
  <c r="J32" i="26" s="1"/>
  <c r="J32" i="25"/>
  <c r="D69" i="26"/>
  <c r="F69" i="26" s="1"/>
  <c r="H69" i="26" s="1"/>
  <c r="J69" i="26" s="1"/>
  <c r="J69" i="25"/>
  <c r="J49" i="25"/>
  <c r="D49" i="26"/>
  <c r="F49" i="26" s="1"/>
  <c r="H49" i="26" s="1"/>
  <c r="J49" i="26" s="1"/>
  <c r="D89" i="26"/>
  <c r="F89" i="26" s="1"/>
  <c r="H89" i="26" s="1"/>
  <c r="J89" i="26" s="1"/>
  <c r="J89" i="25"/>
  <c r="J124" i="25"/>
  <c r="D124" i="26"/>
  <c r="F124" i="26" s="1"/>
  <c r="H124" i="26" s="1"/>
  <c r="J124" i="26" s="1"/>
  <c r="D40" i="26"/>
  <c r="F40" i="26" s="1"/>
  <c r="H40" i="26" s="1"/>
  <c r="J40" i="26" s="1"/>
  <c r="J40" i="25"/>
  <c r="D22" i="26"/>
  <c r="F22" i="26" s="1"/>
  <c r="H22" i="26" s="1"/>
  <c r="J22" i="26" s="1"/>
  <c r="J22" i="25"/>
  <c r="D114" i="26"/>
  <c r="F114" i="26" s="1"/>
  <c r="H114" i="26" s="1"/>
  <c r="J114" i="26" s="1"/>
  <c r="J114" i="25"/>
  <c r="D71" i="26"/>
  <c r="F71" i="26" s="1"/>
  <c r="H71" i="26" s="1"/>
  <c r="J71" i="26" s="1"/>
  <c r="J71" i="25"/>
  <c r="D79" i="26"/>
  <c r="F79" i="26" s="1"/>
  <c r="H79" i="26" s="1"/>
  <c r="J79" i="26" s="1"/>
  <c r="J79" i="25"/>
  <c r="D95" i="26"/>
  <c r="F95" i="26" s="1"/>
  <c r="H95" i="26" s="1"/>
  <c r="J95" i="26" s="1"/>
  <c r="J95" i="25"/>
  <c r="J66" i="25"/>
  <c r="D66" i="26"/>
  <c r="F66" i="26" s="1"/>
  <c r="H66" i="26" s="1"/>
  <c r="J66" i="26" s="1"/>
  <c r="D47" i="26"/>
  <c r="F47" i="26" s="1"/>
  <c r="H47" i="26" s="1"/>
  <c r="J47" i="26" s="1"/>
  <c r="J47" i="25"/>
  <c r="D97" i="26"/>
  <c r="F97" i="26" s="1"/>
  <c r="H97" i="26" s="1"/>
  <c r="J97" i="26" s="1"/>
  <c r="J97" i="25"/>
  <c r="D26" i="26"/>
  <c r="F26" i="26" s="1"/>
  <c r="H26" i="26" s="1"/>
  <c r="J26" i="26" s="1"/>
  <c r="J26" i="25"/>
  <c r="D115" i="26"/>
  <c r="F115" i="26" s="1"/>
  <c r="H115" i="26" s="1"/>
  <c r="J115" i="26" s="1"/>
  <c r="J115" i="25"/>
  <c r="D70" i="26"/>
  <c r="F70" i="26" s="1"/>
  <c r="H70" i="26" s="1"/>
  <c r="J70" i="26" s="1"/>
  <c r="J70" i="25"/>
  <c r="D88" i="26"/>
  <c r="F88" i="26" s="1"/>
  <c r="H88" i="26" s="1"/>
  <c r="J88" i="26" s="1"/>
  <c r="J88" i="25"/>
  <c r="D50" i="26"/>
  <c r="F50" i="26" s="1"/>
  <c r="H50" i="26" s="1"/>
  <c r="J50" i="26" s="1"/>
  <c r="J50" i="25"/>
  <c r="D34" i="26"/>
  <c r="F34" i="26" s="1"/>
  <c r="H34" i="26" s="1"/>
  <c r="J34" i="26" s="1"/>
  <c r="J34" i="25"/>
  <c r="D92" i="26"/>
  <c r="F92" i="26" s="1"/>
  <c r="H92" i="26" s="1"/>
  <c r="J92" i="26" s="1"/>
  <c r="J92" i="25"/>
  <c r="J57" i="25"/>
  <c r="D57" i="26"/>
  <c r="F57" i="26" s="1"/>
  <c r="H57" i="26" s="1"/>
  <c r="J57" i="26" s="1"/>
  <c r="D123" i="26"/>
  <c r="F123" i="26" s="1"/>
  <c r="H123" i="26" s="1"/>
  <c r="J123" i="26" s="1"/>
  <c r="J123" i="25"/>
  <c r="D84" i="26"/>
  <c r="F84" i="26" s="1"/>
  <c r="H84" i="26" s="1"/>
  <c r="J84" i="26" s="1"/>
  <c r="J84" i="25"/>
  <c r="D106" i="26"/>
  <c r="F106" i="26" s="1"/>
  <c r="H106" i="26" s="1"/>
  <c r="J106" i="26" s="1"/>
  <c r="J106" i="25"/>
  <c r="D87" i="26"/>
  <c r="F87" i="26" s="1"/>
  <c r="H87" i="26" s="1"/>
  <c r="J87" i="26" s="1"/>
  <c r="J87" i="25"/>
  <c r="D85" i="26"/>
  <c r="F85" i="26" s="1"/>
  <c r="H85" i="26" s="1"/>
  <c r="J85" i="26" s="1"/>
  <c r="J85" i="25"/>
  <c r="D58" i="26"/>
  <c r="F58" i="26" s="1"/>
  <c r="H58" i="26" s="1"/>
  <c r="J58" i="26" s="1"/>
  <c r="J58" i="25"/>
  <c r="D83" i="26"/>
  <c r="F83" i="26" s="1"/>
  <c r="H83" i="26" s="1"/>
  <c r="J83" i="26" s="1"/>
  <c r="J83" i="25"/>
  <c r="D60" i="26"/>
  <c r="F60" i="26" s="1"/>
  <c r="H60" i="26" s="1"/>
  <c r="J60" i="26" s="1"/>
  <c r="J60" i="25"/>
  <c r="D102" i="26"/>
  <c r="F102" i="26" s="1"/>
  <c r="H102" i="26" s="1"/>
  <c r="J102" i="26" s="1"/>
  <c r="J102" i="25"/>
  <c r="D33" i="26"/>
  <c r="F33" i="26" s="1"/>
  <c r="H33" i="26" s="1"/>
  <c r="J33" i="26" s="1"/>
  <c r="J33" i="25"/>
  <c r="D59" i="26"/>
  <c r="F59" i="26" s="1"/>
  <c r="H59" i="26" s="1"/>
  <c r="J59" i="26" s="1"/>
  <c r="J59" i="25"/>
  <c r="D75" i="26"/>
  <c r="F75" i="26" s="1"/>
  <c r="H75" i="26" s="1"/>
  <c r="J75" i="26" s="1"/>
  <c r="J75" i="25"/>
  <c r="D127" i="26"/>
  <c r="F127" i="26" s="1"/>
  <c r="H127" i="26" s="1"/>
  <c r="J127" i="26" s="1"/>
  <c r="J127" i="25"/>
  <c r="D107" i="26"/>
  <c r="F107" i="26" s="1"/>
  <c r="H107" i="26" s="1"/>
  <c r="J107" i="26" s="1"/>
  <c r="J107" i="25"/>
  <c r="D112" i="26"/>
  <c r="F112" i="26" s="1"/>
  <c r="H112" i="26" s="1"/>
  <c r="J112" i="26" s="1"/>
  <c r="J112" i="25"/>
  <c r="D51" i="26"/>
  <c r="F51" i="26" s="1"/>
  <c r="H51" i="26" s="1"/>
  <c r="J51" i="26" s="1"/>
  <c r="J51" i="25"/>
  <c r="D121" i="26"/>
  <c r="F121" i="26" s="1"/>
  <c r="H121" i="26" s="1"/>
  <c r="J121" i="26" s="1"/>
  <c r="J121" i="25"/>
  <c r="D104" i="26"/>
  <c r="F104" i="26" s="1"/>
  <c r="H104" i="26" s="1"/>
  <c r="J104" i="26" s="1"/>
  <c r="J104" i="25"/>
  <c r="D76" i="26"/>
  <c r="F76" i="26" s="1"/>
  <c r="H76" i="26" s="1"/>
  <c r="J76" i="26" s="1"/>
  <c r="J76" i="25"/>
  <c r="D30" i="26"/>
  <c r="F30" i="26" s="1"/>
  <c r="H30" i="26" s="1"/>
  <c r="J30" i="26" s="1"/>
  <c r="J30" i="25"/>
  <c r="D101" i="26"/>
  <c r="F101" i="26" s="1"/>
  <c r="H101" i="26" s="1"/>
  <c r="J101" i="26" s="1"/>
  <c r="J101" i="25"/>
  <c r="D67" i="26"/>
  <c r="F67" i="26" s="1"/>
  <c r="H67" i="26" s="1"/>
  <c r="J67" i="26" s="1"/>
  <c r="J67" i="25"/>
  <c r="D20" i="26"/>
  <c r="F20" i="26" s="1"/>
  <c r="H20" i="26" s="1"/>
  <c r="J20" i="26" s="1"/>
  <c r="J20" i="25"/>
  <c r="D125" i="26"/>
  <c r="F125" i="26" s="1"/>
  <c r="H125" i="26" s="1"/>
  <c r="J125" i="26" s="1"/>
  <c r="J125" i="25"/>
  <c r="D98" i="26"/>
  <c r="F98" i="26" s="1"/>
  <c r="H98" i="26" s="1"/>
  <c r="J98" i="26" s="1"/>
  <c r="J98" i="25"/>
  <c r="D80" i="26"/>
  <c r="F80" i="26" s="1"/>
  <c r="H80" i="26" s="1"/>
  <c r="J80" i="26" s="1"/>
  <c r="J80" i="25"/>
  <c r="D103" i="26"/>
  <c r="F103" i="26" s="1"/>
  <c r="H103" i="26" s="1"/>
  <c r="J103" i="26" s="1"/>
  <c r="J103" i="25"/>
  <c r="D96" i="26"/>
  <c r="F96" i="26" s="1"/>
  <c r="H96" i="26" s="1"/>
  <c r="J96" i="26" s="1"/>
  <c r="J96" i="25"/>
  <c r="J19" i="25"/>
  <c r="D19" i="26"/>
  <c r="F19" i="26" s="1"/>
  <c r="H19" i="26" s="1"/>
  <c r="J19" i="26" s="1"/>
  <c r="D118" i="26"/>
  <c r="F118" i="26" s="1"/>
  <c r="H118" i="26" s="1"/>
  <c r="J118" i="26" s="1"/>
  <c r="J118" i="25"/>
  <c r="D43" i="26"/>
  <c r="F43" i="26" s="1"/>
  <c r="H43" i="26" s="1"/>
  <c r="J43" i="26" s="1"/>
  <c r="J43" i="25"/>
  <c r="D73" i="26"/>
  <c r="F73" i="26" s="1"/>
  <c r="H73" i="26" s="1"/>
  <c r="J73" i="26" s="1"/>
  <c r="J73" i="25"/>
  <c r="J81" i="25"/>
  <c r="D81" i="26"/>
  <c r="F81" i="26" s="1"/>
  <c r="H81" i="26" s="1"/>
  <c r="J81" i="26" s="1"/>
  <c r="J44" i="25"/>
  <c r="D44" i="26"/>
  <c r="F44" i="26" s="1"/>
  <c r="H44" i="26" s="1"/>
  <c r="J44" i="26" s="1"/>
  <c r="I144" i="24"/>
  <c r="I341" i="24" s="1"/>
  <c r="I348" i="24" s="1"/>
  <c r="J24" i="25"/>
  <c r="D24" i="26"/>
  <c r="F24" i="26" s="1"/>
  <c r="H24" i="26" s="1"/>
  <c r="J24" i="26" s="1"/>
  <c r="D17" i="26"/>
  <c r="F17" i="26" s="1"/>
  <c r="H17" i="26" s="1"/>
  <c r="J17" i="26" s="1"/>
  <c r="J17" i="25"/>
  <c r="D93" i="26"/>
  <c r="F93" i="26" s="1"/>
  <c r="H93" i="26" s="1"/>
  <c r="J93" i="26" s="1"/>
  <c r="J93" i="25"/>
  <c r="I327" i="18"/>
  <c r="I144" i="26" l="1"/>
  <c r="I341" i="26" s="1"/>
  <c r="I348" i="26" s="1"/>
  <c r="I145" i="25"/>
  <c r="I342" i="25" s="1"/>
  <c r="I349" i="25" s="1"/>
</calcChain>
</file>

<file path=xl/sharedStrings.xml><?xml version="1.0" encoding="utf-8"?>
<sst xmlns="http://schemas.openxmlformats.org/spreadsheetml/2006/main" count="6116" uniqueCount="438">
  <si>
    <t>PERSEDIAAN BARANG PAKAI HABIS PADA GUDANG UMUM</t>
  </si>
  <si>
    <t>BADAN PENGELOLA RSUD DR.SOESELO KAB.TEGAL</t>
  </si>
  <si>
    <t>ALAT TULIS KANTOR</t>
  </si>
  <si>
    <t>No</t>
  </si>
  <si>
    <t>Jenis Barang</t>
  </si>
  <si>
    <t>Satuan</t>
  </si>
  <si>
    <t>Sisa</t>
  </si>
  <si>
    <t>Barang</t>
  </si>
  <si>
    <t>Jumlah</t>
  </si>
  <si>
    <t>Aman/</t>
  </si>
  <si>
    <t>Masuk</t>
  </si>
  <si>
    <t>Keluar</t>
  </si>
  <si>
    <t>Tida Aman</t>
  </si>
  <si>
    <t>Amplop Sedang</t>
  </si>
  <si>
    <t>Lb.</t>
  </si>
  <si>
    <t>aman</t>
  </si>
  <si>
    <t>Amplop Besar</t>
  </si>
  <si>
    <t>CD - R</t>
  </si>
  <si>
    <t>bh</t>
  </si>
  <si>
    <t>Buku Tulis, SD  38</t>
  </si>
  <si>
    <t>Buku Exspedisi</t>
  </si>
  <si>
    <t>Buku Kwarto 100</t>
  </si>
  <si>
    <t>Buku Folio isi l00 lembar</t>
  </si>
  <si>
    <t>Buku Folio isi 200</t>
  </si>
  <si>
    <t>Buku kwarto 200</t>
  </si>
  <si>
    <t>tidak aman</t>
  </si>
  <si>
    <t>Bak Stempel Kecil</t>
  </si>
  <si>
    <t>Ballpoin hitam</t>
  </si>
  <si>
    <t>Ballpoin Merah</t>
  </si>
  <si>
    <t>Ballpoin Pantel</t>
  </si>
  <si>
    <t>Batu Baterai Alkalin A3</t>
  </si>
  <si>
    <t>Batu Baterai Alkalin A2</t>
  </si>
  <si>
    <t xml:space="preserve">Batu Baterai ABC Sedang </t>
  </si>
  <si>
    <t>Batu Baterai ABC besar</t>
  </si>
  <si>
    <t>Batu Baterai ABC A2</t>
  </si>
  <si>
    <t>Hethneces besar</t>
  </si>
  <si>
    <t>Hethneces kecil</t>
  </si>
  <si>
    <t>Isi Hethneces kecil</t>
  </si>
  <si>
    <t>Dus</t>
  </si>
  <si>
    <t>Isi Hethneces besar</t>
  </si>
  <si>
    <t>Isi Hethneces besar l2l5</t>
  </si>
  <si>
    <t>Isi pintel</t>
  </si>
  <si>
    <t>Isi Cutter kecil</t>
  </si>
  <si>
    <t>Clip paper  kecil</t>
  </si>
  <si>
    <t>Clip paper besar</t>
  </si>
  <si>
    <t>Kertas Faxmil</t>
  </si>
  <si>
    <t xml:space="preserve">Kertar Buram </t>
  </si>
  <si>
    <t>pak</t>
  </si>
  <si>
    <t>Kertas HVS 70 gr</t>
  </si>
  <si>
    <t>rim</t>
  </si>
  <si>
    <t>Kertas HVS 60 gr.warna</t>
  </si>
  <si>
    <t>lbr</t>
  </si>
  <si>
    <t xml:space="preserve">Kertas Kwarto 70 gr. </t>
  </si>
  <si>
    <t>Kertas Casing</t>
  </si>
  <si>
    <t>Kertas Folio Garis</t>
  </si>
  <si>
    <t>Lbr</t>
  </si>
  <si>
    <t>Kertas kontinues 3 play</t>
  </si>
  <si>
    <t>Kertas Manila Putih</t>
  </si>
  <si>
    <t>Kertas Manila Merah</t>
  </si>
  <si>
    <t>Buku Kwitansi B</t>
  </si>
  <si>
    <t>buku</t>
  </si>
  <si>
    <t xml:space="preserve">Catter Besar </t>
  </si>
  <si>
    <t>Catter  Kecil</t>
  </si>
  <si>
    <t>Karbon Biru B/B</t>
  </si>
  <si>
    <t>Karbon Folio Hitam</t>
  </si>
  <si>
    <t>Binder Klip no 107</t>
  </si>
  <si>
    <t>Lakban Hitam</t>
  </si>
  <si>
    <t>rol</t>
  </si>
  <si>
    <t>Lakban Coklat</t>
  </si>
  <si>
    <t>Lakban Doeble Tipe</t>
  </si>
  <si>
    <t>btl</t>
  </si>
  <si>
    <t>Odner Bindek Small</t>
  </si>
  <si>
    <t>Odner Bindek folio</t>
  </si>
  <si>
    <t>Porporator no 30</t>
  </si>
  <si>
    <t>Porporator S No. 40</t>
  </si>
  <si>
    <t>Porporator B No. 85</t>
  </si>
  <si>
    <t>Pensil Hitam</t>
  </si>
  <si>
    <t>Pensil Merah Biru Besar</t>
  </si>
  <si>
    <t>Penggaris Uk. 30 Cm</t>
  </si>
  <si>
    <t>Penggaris Uk. 50 Cm</t>
  </si>
  <si>
    <t>Pita Mesin Tik</t>
  </si>
  <si>
    <t>Penjepit Buku K No.l55</t>
  </si>
  <si>
    <t>dus</t>
  </si>
  <si>
    <t>Penjepit Buku S No.200</t>
  </si>
  <si>
    <t>Penjepit Buku B No.260</t>
  </si>
  <si>
    <t>DVD  R /RW</t>
  </si>
  <si>
    <t>Remaver</t>
  </si>
  <si>
    <t>Setip/Penghapus kertas</t>
  </si>
  <si>
    <t>Spidol Kecil</t>
  </si>
  <si>
    <t>Spidol Kertas Besar</t>
  </si>
  <si>
    <t xml:space="preserve">Spidol Papan Besar </t>
  </si>
  <si>
    <t>Stabilo</t>
  </si>
  <si>
    <t>Snelhekter Kertas</t>
  </si>
  <si>
    <t>Stopmap Kertas</t>
  </si>
  <si>
    <t>Snelhekter  Plastik</t>
  </si>
  <si>
    <t>Stopmap Plastik</t>
  </si>
  <si>
    <t>Tinta Computer</t>
  </si>
  <si>
    <t>Tinta Refil Spidol Papan</t>
  </si>
  <si>
    <t>Tinta Refil Spidol Kertas</t>
  </si>
  <si>
    <t>Tipex</t>
  </si>
  <si>
    <t>Papan States</t>
  </si>
  <si>
    <t>Plastik mika/transparan</t>
  </si>
  <si>
    <t>Stempel Tanggal</t>
  </si>
  <si>
    <t>Nota Kontan  B</t>
  </si>
  <si>
    <t>bk</t>
  </si>
  <si>
    <t>Tinta Botol</t>
  </si>
  <si>
    <t>Pulpen Pilot Boll Liner</t>
  </si>
  <si>
    <t xml:space="preserve">Kertas Bufalo </t>
  </si>
  <si>
    <t>Isolasi</t>
  </si>
  <si>
    <t>Kertas Countinues 4 Play</t>
  </si>
  <si>
    <t>File Box</t>
  </si>
  <si>
    <t>Catridge Comp. Htm 810</t>
  </si>
  <si>
    <t>Batu Baterai Kotak Sedang</t>
  </si>
  <si>
    <t>Catridge Comp. Warna 811</t>
  </si>
  <si>
    <t>Isi Steples Tembak</t>
  </si>
  <si>
    <t>Baterai Sorot  S</t>
  </si>
  <si>
    <t>Karet Gelang</t>
  </si>
  <si>
    <t>bks</t>
  </si>
  <si>
    <t>Label Uk 103</t>
  </si>
  <si>
    <t>Tinta Spidol Warna Biru</t>
  </si>
  <si>
    <t>Kertas Termal Rol Kasir</t>
  </si>
  <si>
    <t>Flashdisk</t>
  </si>
  <si>
    <t>Ball Point Snowwman</t>
  </si>
  <si>
    <t>Lem Kastrol</t>
  </si>
  <si>
    <t>Kwitansi K</t>
  </si>
  <si>
    <t>Tinta Warna</t>
  </si>
  <si>
    <t>Buku Folio 50</t>
  </si>
  <si>
    <t xml:space="preserve">bh </t>
  </si>
  <si>
    <t>Lakban Bening Besar</t>
  </si>
  <si>
    <t>roll</t>
  </si>
  <si>
    <t>Tinta Printer Biru (btl)</t>
  </si>
  <si>
    <t>Tinta Printer Merah ( btl)</t>
  </si>
  <si>
    <t>pkt</t>
  </si>
  <si>
    <t>Tint Printer Kuning (btl)</t>
  </si>
  <si>
    <t>Pembatas kertas</t>
  </si>
  <si>
    <t>Pita biasa</t>
  </si>
  <si>
    <t>Papan Status Warna</t>
  </si>
  <si>
    <t>Tinta Bak Stampel</t>
  </si>
  <si>
    <t>Stempel Dokter</t>
  </si>
  <si>
    <t>Mouse berkabel</t>
  </si>
  <si>
    <t>Money Sponge</t>
  </si>
  <si>
    <t>Spidol Permanen Warna</t>
  </si>
  <si>
    <t>Clear Holder</t>
  </si>
  <si>
    <t>Sheet Protector</t>
  </si>
  <si>
    <t>Lato map foldering</t>
  </si>
  <si>
    <t>ID Card RI</t>
  </si>
  <si>
    <t>Tali ID Card RI</t>
  </si>
  <si>
    <t>Tinta Eepson 664</t>
  </si>
  <si>
    <t>Tinta Epson L 003</t>
  </si>
  <si>
    <t>Pita Refil Epson LQ 590</t>
  </si>
  <si>
    <t>Pita Refil Epson LQ 300</t>
  </si>
  <si>
    <t>Ribbon Full mark No 636</t>
  </si>
  <si>
    <t>KEBERSIHAN</t>
  </si>
  <si>
    <t>Sat</t>
  </si>
  <si>
    <t>bln lalu</t>
  </si>
  <si>
    <t>Bayclin</t>
  </si>
  <si>
    <t>Baygon Cair</t>
  </si>
  <si>
    <t>glg</t>
  </si>
  <si>
    <t xml:space="preserve">Semprotan Baygon </t>
  </si>
  <si>
    <t>Senar Potong Rumput</t>
  </si>
  <si>
    <t>rl</t>
  </si>
  <si>
    <t>Sikat Lantai Panjang</t>
  </si>
  <si>
    <t>Korek Api</t>
  </si>
  <si>
    <t>Lilin</t>
  </si>
  <si>
    <t>Spon Cuci</t>
  </si>
  <si>
    <t>Pewangi cair</t>
  </si>
  <si>
    <t>Silet Goal</t>
  </si>
  <si>
    <t>Tempat Bagus</t>
  </si>
  <si>
    <t>Serabut Kawat Gizi</t>
  </si>
  <si>
    <t>Hand Soap Gizi</t>
  </si>
  <si>
    <t>Spon cuci Busa gizi</t>
  </si>
  <si>
    <t>Tissue Towel Gizi</t>
  </si>
  <si>
    <t>EPRO DISHWASH Q  25 ltr</t>
  </si>
  <si>
    <t>drigen</t>
  </si>
  <si>
    <t>EPRO RINSE ADD  25 ltr</t>
  </si>
  <si>
    <t>LIME A WAY Q  5 ltr</t>
  </si>
  <si>
    <t>Minyak kayu putih</t>
  </si>
  <si>
    <t>Sisir bayi</t>
  </si>
  <si>
    <t>buah</t>
  </si>
  <si>
    <t>Plastik kuning uk. 40 x 50</t>
  </si>
  <si>
    <t>Plastik hitam uk. 40 x 50</t>
  </si>
  <si>
    <r>
      <t xml:space="preserve">Plastik kuning </t>
    </r>
    <r>
      <rPr>
        <sz val="9"/>
        <rFont val="Arial"/>
        <family val="2"/>
      </rPr>
      <t>uk. 60 x 100</t>
    </r>
  </si>
  <si>
    <t>Plastik hitam uk. 60 x 100</t>
  </si>
  <si>
    <t>Sabun colet</t>
  </si>
  <si>
    <t>Ember Plastik Besar</t>
  </si>
  <si>
    <t>Sunlight</t>
  </si>
  <si>
    <t>LOUNDRY</t>
  </si>
  <si>
    <t>Softener</t>
  </si>
  <si>
    <t>Alkali Booster</t>
  </si>
  <si>
    <t>Disnfection ( Sare )</t>
  </si>
  <si>
    <t>Detergent Liquid</t>
  </si>
  <si>
    <t>Oxygen Bleach</t>
  </si>
  <si>
    <t>BARANG FARMASI</t>
  </si>
  <si>
    <t xml:space="preserve">Sisa </t>
  </si>
  <si>
    <t xml:space="preserve">Sisa  </t>
  </si>
  <si>
    <t>kg</t>
  </si>
  <si>
    <t>Plastik Bening(20x35 PEO3)</t>
  </si>
  <si>
    <t>Plastik Bening(15x30 PEO3)</t>
  </si>
  <si>
    <t>Plastik Bening(11x22 PEO3)</t>
  </si>
  <si>
    <t>Kresek K</t>
  </si>
  <si>
    <t>Kresek S</t>
  </si>
  <si>
    <t>Etiket biru</t>
  </si>
  <si>
    <t>Etiket Putih</t>
  </si>
  <si>
    <t>Botol Betadin</t>
  </si>
  <si>
    <t>Roll</t>
  </si>
  <si>
    <t>Kertas Puyer</t>
  </si>
  <si>
    <t>Pot salep  65 gr</t>
  </si>
  <si>
    <t>Pot salep  30 gr</t>
  </si>
  <si>
    <t>Pot salep  15 gr</t>
  </si>
  <si>
    <t>Pot salep  10 gr</t>
  </si>
  <si>
    <t>Kantong Puyer ODD kecil</t>
  </si>
  <si>
    <t>Kantong puyer ODD besar</t>
  </si>
  <si>
    <t>Plastik Bening (0,2x9x15)</t>
  </si>
  <si>
    <t>Etiket UDD Hijau</t>
  </si>
  <si>
    <t>Etiket UDD Kuning</t>
  </si>
  <si>
    <t>Etiket UDD Putih</t>
  </si>
  <si>
    <t>Etiket UDD Pink</t>
  </si>
  <si>
    <t>Sendok obat 5 ml</t>
  </si>
  <si>
    <t>Stiker Label Harga</t>
  </si>
  <si>
    <t>Stiker high Besar</t>
  </si>
  <si>
    <t>Stiker high Sedang</t>
  </si>
  <si>
    <t>Stiker high Kecil</t>
  </si>
  <si>
    <t>Botol Tetes 30 ml</t>
  </si>
  <si>
    <t>Stiker Lasa</t>
  </si>
  <si>
    <t>pot salep 60 gr</t>
  </si>
  <si>
    <t>Pipet 1 ml</t>
  </si>
  <si>
    <t>Label Etiket</t>
  </si>
  <si>
    <t>PERLENGKAPAN JENAZAH</t>
  </si>
  <si>
    <t>Kain Kafan</t>
  </si>
  <si>
    <t>Sabun Mandi Cair</t>
  </si>
  <si>
    <t>Minyak Wangi</t>
  </si>
  <si>
    <t>Kapur Barus</t>
  </si>
  <si>
    <t>Shampo</t>
  </si>
  <si>
    <t>Kantong jenazah</t>
  </si>
  <si>
    <t xml:space="preserve">Plastik jenazah </t>
  </si>
  <si>
    <t>PERSEDIAAN GUDANG UNTUK PERALATAN</t>
  </si>
  <si>
    <t>BAHAN BAKAR RUMAH TANGGA</t>
  </si>
  <si>
    <t>bln.lalu</t>
  </si>
  <si>
    <t>Regulator + Klem kecil</t>
  </si>
  <si>
    <t>Alas Tabung</t>
  </si>
  <si>
    <t>Slang Regulator Gas</t>
  </si>
  <si>
    <t>Isi Gas LPG 50 Kg</t>
  </si>
  <si>
    <t>tab</t>
  </si>
  <si>
    <t>Isi Gas LPG 12 Kg</t>
  </si>
  <si>
    <t>Tutup Kepala Gas</t>
  </si>
  <si>
    <t>Tabung Gas LPG 50 Kg</t>
  </si>
  <si>
    <t>Tabung Gas LPG 12 Kg</t>
  </si>
  <si>
    <t>Ember Sedang 50 Liter</t>
  </si>
  <si>
    <t>Cling pembersih Kaca</t>
  </si>
  <si>
    <t>Botol Plastik 100ml</t>
  </si>
  <si>
    <t>Lem kertas cair</t>
  </si>
  <si>
    <t>Pita epson LQ 310</t>
  </si>
  <si>
    <t xml:space="preserve">Kalkulator  </t>
  </si>
  <si>
    <t>Tissue Towel (Livi Eco Smart)</t>
  </si>
  <si>
    <t>Tissu Halus Besar(Livi Facial)</t>
  </si>
  <si>
    <t>Tissue Glg ( Livi Evo Toilet )</t>
  </si>
  <si>
    <t xml:space="preserve">Tissu Livi Evo Prem Napkin </t>
  </si>
  <si>
    <t>Kunci Disposable troley emer</t>
  </si>
  <si>
    <t>Stok</t>
  </si>
  <si>
    <t>Lapangan</t>
  </si>
  <si>
    <t>Plastik Bening  (03x15x30)</t>
  </si>
  <si>
    <t>Plastik Bening K (03x12x20)</t>
  </si>
  <si>
    <t xml:space="preserve">Harga </t>
  </si>
  <si>
    <t>Harga</t>
  </si>
  <si>
    <t>JUMLAH</t>
  </si>
  <si>
    <t>Peti Jenazah Anak</t>
  </si>
  <si>
    <t>INDAH HATI HARMANTI</t>
  </si>
  <si>
    <t>NIP. 19680321 200701 2015</t>
  </si>
  <si>
    <t>Penanggung Jawab Gudang</t>
  </si>
  <si>
    <t>GAS LPG</t>
  </si>
  <si>
    <t>:</t>
  </si>
  <si>
    <t>Sunlight Gizi</t>
  </si>
  <si>
    <t>Stiker Larutan Pekat 7,5X2</t>
  </si>
  <si>
    <t>Stiker Iritasi B3 2X2</t>
  </si>
  <si>
    <t>Stiker Mudah Terbakar B3 2X2</t>
  </si>
  <si>
    <t>Stiker Beracun B3 2X2</t>
  </si>
  <si>
    <t>Stiker Korosif B3 2X2</t>
  </si>
  <si>
    <t>Zipper Bag Trasparan 18X20</t>
  </si>
  <si>
    <t>Zipper Bag Trasparan 20x28</t>
  </si>
  <si>
    <t>Etiket Palstik Obat  B 15 X30</t>
  </si>
  <si>
    <t>Etiket Plastik  Obat S 13 X 8,7</t>
  </si>
  <si>
    <t>Etiket Plastik Obat  K 10 X 7</t>
  </si>
  <si>
    <t>Kertas Printer Roll</t>
  </si>
  <si>
    <t>Kapas</t>
  </si>
  <si>
    <t>PERLENGKAPAN PDE</t>
  </si>
  <si>
    <t>Catride Hitam</t>
  </si>
  <si>
    <t>Pita Ribbon LQ-300</t>
  </si>
  <si>
    <t>Bh</t>
  </si>
  <si>
    <t>Btl</t>
  </si>
  <si>
    <t>Plastik Bening (03x23x40)</t>
  </si>
  <si>
    <t>Plastik Bening (0,3x9x15)</t>
  </si>
  <si>
    <t>Isolasi 1 ML</t>
  </si>
  <si>
    <t>Kertas Perkamen/puyer 8x13x5</t>
  </si>
  <si>
    <t>Drawing Pen</t>
  </si>
  <si>
    <t>Gunting Kertas S</t>
  </si>
  <si>
    <t>Peti Jenazah Dewasa</t>
  </si>
  <si>
    <t>Lem  Kertas Povinal</t>
  </si>
  <si>
    <t>Tinta Stempel Mekanik</t>
  </si>
  <si>
    <t xml:space="preserve">Stempel Mekanik </t>
  </si>
  <si>
    <t>Nota Besar Karbonis</t>
  </si>
  <si>
    <t>Nota Kecil</t>
  </si>
  <si>
    <t>Slawi,                        2023</t>
  </si>
  <si>
    <t>Cetakan</t>
  </si>
  <si>
    <t>KEADAAN BULAN : JANUARI 2023</t>
  </si>
  <si>
    <t>Bulan : JANUARI 2023</t>
  </si>
  <si>
    <t>Sabun Cuci Piring</t>
  </si>
  <si>
    <t>RSUD DOKTER SOESELO</t>
  </si>
  <si>
    <t>Jl. Dr. Soetomo  nomor 63 Slawi   Tlp.  ( 0283 )  491016 - 491761</t>
  </si>
  <si>
    <t>Webside:kontak@rsudsoeselo.com</t>
  </si>
  <si>
    <r>
      <rPr>
        <sz val="11"/>
        <color rgb="FF00B0F0"/>
        <rFont val="Calibri"/>
        <family val="2"/>
        <scheme val="minor"/>
      </rPr>
      <t xml:space="preserve">E-mail: </t>
    </r>
    <r>
      <rPr>
        <u/>
        <sz val="11"/>
        <color rgb="FF00B0F0"/>
        <rFont val="Calibri"/>
        <family val="2"/>
        <scheme val="minor"/>
      </rPr>
      <t>rsud.soeselo@yahoo.com</t>
    </r>
  </si>
  <si>
    <t>BERITA ACARA STOCK OPNAME</t>
  </si>
  <si>
    <t xml:space="preserve">Nomor :                  </t>
  </si>
  <si>
    <t>Nama</t>
  </si>
  <si>
    <t>: Indah Hati Harmanti</t>
  </si>
  <si>
    <t>N I P</t>
  </si>
  <si>
    <t>: 196803212007012015</t>
  </si>
  <si>
    <t>Jabatan</t>
  </si>
  <si>
    <t>: Pembantu Pengurus Barang RSUD dr. Soeselo Slawi</t>
  </si>
  <si>
    <t xml:space="preserve">   Kabupaten Tegal</t>
  </si>
  <si>
    <t xml:space="preserve">Dengan ini menyatakan bahwa hasil perhitungan persediaan atau stock opname pada Bagian / </t>
  </si>
  <si>
    <t>dengan hasil sebagai  berikut :</t>
  </si>
  <si>
    <t xml:space="preserve">Nama Barang Persediaan </t>
  </si>
  <si>
    <t>Nilai</t>
  </si>
  <si>
    <t>Alat tulis kantor</t>
  </si>
  <si>
    <t>Kebersihan</t>
  </si>
  <si>
    <t>Barang Farmasi</t>
  </si>
  <si>
    <t>Perlengkapan Jenazah</t>
  </si>
  <si>
    <t>Isi Gas LPG</t>
  </si>
  <si>
    <t>Bahan Makanan Kering Gizi</t>
  </si>
  <si>
    <t>Obat obatan dan Jamu Farmasi</t>
  </si>
  <si>
    <t>Alkes Farmasi</t>
  </si>
  <si>
    <t>Gas Medis Farmasi</t>
  </si>
  <si>
    <t>Persediaan Sanitasi</t>
  </si>
  <si>
    <t>Persediaan bahan laborat. dan Perlengkapan Laboratorium</t>
  </si>
  <si>
    <t>Persediaan bahandan perlengkapan Radiologi</t>
  </si>
  <si>
    <t>Persediaan bahandan perlengkapan BDRS</t>
  </si>
  <si>
    <t>Persediaan IPSRS</t>
  </si>
  <si>
    <t>Persediaan bahandan perlengkapan Hemodialisa</t>
  </si>
  <si>
    <t>Demikian Berita Acara ini dibuat untuk menjadikan periksa dan guna seperlunya.</t>
  </si>
  <si>
    <t>Slawi,                               2023</t>
  </si>
  <si>
    <t>Pengurus Barang</t>
  </si>
  <si>
    <t>Pembantu Pengurus Barang</t>
  </si>
  <si>
    <t>T  H  O  H  A</t>
  </si>
  <si>
    <t>Nip. 19690805 199603 1 005</t>
  </si>
  <si>
    <t>Nip. 19680321 200701 2 015</t>
  </si>
  <si>
    <t>Mengetahui :</t>
  </si>
  <si>
    <t>SELAKU PENGGUNA BARANG</t>
  </si>
  <si>
    <t>Pembina Tingkat I</t>
  </si>
  <si>
    <t>NIP. 19700309 200312 1 006</t>
  </si>
  <si>
    <t>Dengan ini menyatakan bahwa hasil perhitungan persediaan atau stock opname pada bagian/</t>
  </si>
  <si>
    <t>Dengan hasil sebagai berikut :</t>
  </si>
  <si>
    <t>Tinta Printer</t>
  </si>
  <si>
    <t>Hand soap 500ml</t>
  </si>
  <si>
    <t>KEADAAN BULAN : FEBRUARI 2023</t>
  </si>
  <si>
    <t>Bulan :FEBRUARI 2023</t>
  </si>
  <si>
    <t>Etiket Palstik Obat  B 15 X10</t>
  </si>
  <si>
    <t>Etiket Kertas Biru</t>
  </si>
  <si>
    <t>Etiket Kertas Putih</t>
  </si>
  <si>
    <t>Kertas Printer 75 x 65</t>
  </si>
  <si>
    <t>Kertas Puyer 5,5 x 8</t>
  </si>
  <si>
    <t>Label Harga Farmasi</t>
  </si>
  <si>
    <t>Sabun Colet Gizi</t>
  </si>
  <si>
    <t>KEADAAN BULAN : MARET 2023</t>
  </si>
  <si>
    <t>Bulan : MARET 2023</t>
  </si>
  <si>
    <t>Mama Lemon Gizi</t>
  </si>
  <si>
    <t>SOVENIR</t>
  </si>
  <si>
    <t>NO</t>
  </si>
  <si>
    <t>Nama Barang</t>
  </si>
  <si>
    <t xml:space="preserve">Barang </t>
  </si>
  <si>
    <t xml:space="preserve">Jumlah </t>
  </si>
  <si>
    <t>Sovenir</t>
  </si>
  <si>
    <t>Bln lalu</t>
  </si>
  <si>
    <t>,</t>
  </si>
  <si>
    <t>KEADAAN BULAN : APRIL 2023</t>
  </si>
  <si>
    <t>Bulan : APRIL 2023</t>
  </si>
  <si>
    <t>Kantong puyer ODD besar 10 X 7</t>
  </si>
  <si>
    <t>HVS 80gr</t>
  </si>
  <si>
    <t>Alteco</t>
  </si>
  <si>
    <t>Gunting Besar</t>
  </si>
  <si>
    <t>Tinta Printer Suntik</t>
  </si>
  <si>
    <t>Kertas Post It</t>
  </si>
  <si>
    <t>Kertas Foto</t>
  </si>
  <si>
    <t>Kertas Termol Kecil</t>
  </si>
  <si>
    <t>Kertas HVS A4 75 gr</t>
  </si>
  <si>
    <t>box</t>
  </si>
  <si>
    <t>KEADAAN BULAN : MEI 2023</t>
  </si>
  <si>
    <t>Bulan : MEI 2023</t>
  </si>
  <si>
    <t>Plastik Bening (03x26x40)</t>
  </si>
  <si>
    <t>Kantong puyer ODD besar ( T )</t>
  </si>
  <si>
    <t>Kantong puyer ODD besar ( P )</t>
  </si>
  <si>
    <t>KEADAAN BULAN : JUNI 2023</t>
  </si>
  <si>
    <t>Bulan : JUNI 2023</t>
  </si>
  <si>
    <t>Catride Canon 810</t>
  </si>
  <si>
    <t>Tinta Hitam</t>
  </si>
  <si>
    <t>Tinta Printer Canon</t>
  </si>
  <si>
    <t>Catride Warna</t>
  </si>
  <si>
    <t>Batre UPS 12V 5AH</t>
  </si>
  <si>
    <t>Batre Laptop 5370 Type F62G0</t>
  </si>
  <si>
    <t>Busa Tinta Epson</t>
  </si>
  <si>
    <t>Pcs</t>
  </si>
  <si>
    <t>Tali Rafia</t>
  </si>
  <si>
    <t xml:space="preserve">Penghapus Papan Tulis </t>
  </si>
  <si>
    <t xml:space="preserve">Tali Rafia </t>
  </si>
  <si>
    <t>Stempel Flas</t>
  </si>
  <si>
    <t>CETAKAN</t>
  </si>
  <si>
    <t>Toner Hp 416A laserjet ( BCYM )</t>
  </si>
  <si>
    <t>Toner Hp 26A Black laserjet</t>
  </si>
  <si>
    <t>256gb SATA 3 SSD SATA III</t>
  </si>
  <si>
    <t>512 gb nvme m2</t>
  </si>
  <si>
    <t>Wirless keyboard and mouse combo set gkm 520 keys</t>
  </si>
  <si>
    <t>Hdmi to type C</t>
  </si>
  <si>
    <t>Kantong Jenazah</t>
  </si>
  <si>
    <t>Perlengkapan PDE</t>
  </si>
  <si>
    <t>P E M E R I N T A H   K A B U P A T E N    T E G A L</t>
  </si>
  <si>
    <t>KEADAAN BULAN : JULI 2023</t>
  </si>
  <si>
    <t>Bulan : JULI 2023</t>
  </si>
  <si>
    <t xml:space="preserve"> P E M E R I N T A H   K A B U P A T E N   T E G A L</t>
  </si>
  <si>
    <t xml:space="preserve">                               Nomor :                  </t>
  </si>
  <si>
    <t>Instalasi Gudang Umum RSUD dr. Soeselo  Slawi  Kabupaten Tegal pada hari ini, Jumat, 30 Juni 2023</t>
  </si>
  <si>
    <t>b</t>
  </si>
  <si>
    <t>Instalasi Gudang Umum RSUD  dr.Soeselo Slawi Kabupaten Tegal pada hari ini,Jumat , 30 Juni 2023</t>
  </si>
  <si>
    <t>Per 30 Juni 2023</t>
  </si>
  <si>
    <t>Per 30 Juni  2023</t>
  </si>
  <si>
    <t>Total Barang</t>
  </si>
  <si>
    <t>OBAT DAN JAMU FARMASI</t>
  </si>
  <si>
    <t>ALKES FARMASI</t>
  </si>
  <si>
    <t>Pada hari ini,Selasa tanggal empat juli dua ribu dua puluh tiga, Yang bertanda tangan di bawah ini :</t>
  </si>
  <si>
    <t>Pada hari ini,Selasa Empat juli dua ribu dua puluh tiga Yang bertanda tangan di bawah ini:</t>
  </si>
  <si>
    <t>dr. GUNTUR M. TAQWIM, MSc, Sp.An</t>
  </si>
  <si>
    <t>KEADAAN BULAN : AGUSTUS 2023</t>
  </si>
  <si>
    <t>Bulan : AGUSTUS 2023</t>
  </si>
  <si>
    <t>Label Etiket RME</t>
  </si>
  <si>
    <t>NAMA</t>
  </si>
  <si>
    <t>TELPON</t>
  </si>
  <si>
    <t>ALAMAT</t>
  </si>
  <si>
    <t>TEMPAT TANGGAL LAHIR</t>
  </si>
  <si>
    <t>Tinta Epson Hitam</t>
  </si>
  <si>
    <t>Sampo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</si>
</sst>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p&quot;#,##0_);[Red]\(&quot;Rp&quot;#,##0\)"/>
    <numFmt numFmtId="165" formatCode="_(&quot;Rp&quot;* #,##0_);_(&quot;Rp&quot;* \(#,##0\);_(&quot;Rp&quot;* &quot;-&quot;_);_(@_)"/>
    <numFmt numFmtId="166" formatCode="_(* #,##0_);_(* \(#,##0\);_(* &quot;-&quot;_);_(@_)"/>
    <numFmt numFmtId="167" formatCode="_(* #,##0.0_);_(* \(#,##0.0\);_(* &quot;-&quot;_);_(@_)"/>
  </numFmts>
  <fonts count="3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0"/>
      <color rgb="FF00B0F0"/>
      <name val="Calibri"/>
      <family val="2"/>
      <scheme val="minor"/>
    </font>
    <font>
      <u val="double"/>
      <sz val="11"/>
      <color theme="1"/>
      <name val="Calibri"/>
      <family val="2"/>
      <charset val="1"/>
      <scheme val="minor"/>
    </font>
    <font>
      <u val="double"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Calibri"/>
      <family val="2"/>
      <charset val="1"/>
      <scheme val="minor"/>
    </font>
    <font>
      <sz val="1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charset val="1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20">
    <xf numFmtId="0" fontId="0" fillId="0" borderId="0" xfId="0"/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166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8" xfId="1" applyBorder="1" applyAlignment="1">
      <alignment horizontal="center"/>
    </xf>
    <xf numFmtId="0" fontId="3" fillId="0" borderId="9" xfId="1" applyFont="1" applyBorder="1"/>
    <xf numFmtId="0" fontId="1" fillId="0" borderId="10" xfId="1" applyBorder="1"/>
    <xf numFmtId="0" fontId="1" fillId="0" borderId="10" xfId="1" applyBorder="1" applyAlignment="1">
      <alignment horizontal="center"/>
    </xf>
    <xf numFmtId="49" fontId="1" fillId="0" borderId="9" xfId="1" applyNumberFormat="1" applyBorder="1"/>
    <xf numFmtId="166" fontId="1" fillId="0" borderId="9" xfId="1" applyNumberFormat="1" applyBorder="1"/>
    <xf numFmtId="166" fontId="1" fillId="0" borderId="10" xfId="1" applyNumberFormat="1" applyBorder="1"/>
    <xf numFmtId="0" fontId="5" fillId="0" borderId="0" xfId="1" applyFont="1" applyAlignment="1">
      <alignment horizontal="center"/>
    </xf>
    <xf numFmtId="17" fontId="6" fillId="0" borderId="0" xfId="1" applyNumberFormat="1" applyFont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vertical="center" wrapText="1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wrapText="1"/>
    </xf>
    <xf numFmtId="0" fontId="1" fillId="0" borderId="9" xfId="1" applyBorder="1" applyAlignment="1">
      <alignment horizontal="left" vertical="center" wrapText="1"/>
    </xf>
    <xf numFmtId="0" fontId="7" fillId="0" borderId="9" xfId="1" applyFont="1" applyBorder="1"/>
    <xf numFmtId="0" fontId="8" fillId="0" borderId="0" xfId="0" applyFont="1"/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1" xfId="1" applyFont="1" applyBorder="1"/>
    <xf numFmtId="0" fontId="1" fillId="2" borderId="9" xfId="1" applyFill="1" applyBorder="1"/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1" fillId="0" borderId="0" xfId="1" applyAlignment="1">
      <alignment horizontal="center"/>
    </xf>
    <xf numFmtId="0" fontId="1" fillId="0" borderId="11" xfId="1" applyBorder="1" applyAlignment="1">
      <alignment horizontal="center"/>
    </xf>
    <xf numFmtId="0" fontId="1" fillId="0" borderId="11" xfId="1" applyBorder="1" applyAlignment="1">
      <alignment horizontal="left"/>
    </xf>
    <xf numFmtId="0" fontId="1" fillId="0" borderId="11" xfId="1" applyBorder="1"/>
    <xf numFmtId="0" fontId="1" fillId="0" borderId="5" xfId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5" xfId="1" applyBorder="1"/>
    <xf numFmtId="166" fontId="1" fillId="0" borderId="5" xfId="1" applyNumberFormat="1" applyBorder="1"/>
    <xf numFmtId="0" fontId="1" fillId="0" borderId="0" xfId="1"/>
    <xf numFmtId="166" fontId="1" fillId="0" borderId="0" xfId="1" applyNumberFormat="1"/>
    <xf numFmtId="166" fontId="1" fillId="0" borderId="7" xfId="1" applyNumberFormat="1" applyBorder="1"/>
    <xf numFmtId="0" fontId="1" fillId="0" borderId="6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5" xfId="1" applyBorder="1" applyAlignment="1">
      <alignment horizontal="right"/>
    </xf>
    <xf numFmtId="0" fontId="1" fillId="0" borderId="9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66" fontId="1" fillId="4" borderId="9" xfId="1" applyNumberFormat="1" applyFill="1" applyBorder="1" applyAlignment="1">
      <alignment horizontal="right" vertical="center"/>
    </xf>
    <xf numFmtId="0" fontId="1" fillId="4" borderId="9" xfId="1" applyFill="1" applyBorder="1" applyAlignment="1">
      <alignment horizontal="right" vertical="center"/>
    </xf>
    <xf numFmtId="0" fontId="1" fillId="4" borderId="7" xfId="1" applyFill="1" applyBorder="1" applyAlignment="1">
      <alignment horizontal="right" vertical="center"/>
    </xf>
    <xf numFmtId="0" fontId="1" fillId="5" borderId="9" xfId="1" applyFill="1" applyBorder="1" applyAlignment="1">
      <alignment horizontal="right" vertical="center"/>
    </xf>
    <xf numFmtId="166" fontId="1" fillId="5" borderId="9" xfId="1" applyNumberFormat="1" applyFill="1" applyBorder="1" applyAlignment="1">
      <alignment horizontal="right" vertic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6" fontId="1" fillId="3" borderId="9" xfId="1" applyNumberFormat="1" applyFill="1" applyBorder="1" applyAlignment="1">
      <alignment horizontal="right"/>
    </xf>
    <xf numFmtId="166" fontId="1" fillId="5" borderId="7" xfId="1" applyNumberFormat="1" applyFill="1" applyBorder="1" applyAlignment="1">
      <alignment horizontal="right"/>
    </xf>
    <xf numFmtId="166" fontId="1" fillId="5" borderId="9" xfId="1" applyNumberFormat="1" applyFill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3" fillId="0" borderId="0" xfId="1" applyFont="1"/>
    <xf numFmtId="166" fontId="1" fillId="0" borderId="2" xfId="1" applyNumberFormat="1" applyBorder="1"/>
    <xf numFmtId="166" fontId="1" fillId="4" borderId="9" xfId="1" applyNumberFormat="1" applyFill="1" applyBorder="1" applyAlignment="1">
      <alignment horizontal="right"/>
    </xf>
    <xf numFmtId="0" fontId="11" fillId="4" borderId="9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right"/>
    </xf>
    <xf numFmtId="166" fontId="1" fillId="6" borderId="9" xfId="1" applyNumberFormat="1" applyFill="1" applyBorder="1" applyAlignment="1">
      <alignment horizontal="right"/>
    </xf>
    <xf numFmtId="0" fontId="1" fillId="6" borderId="9" xfId="1" applyFill="1" applyBorder="1" applyAlignment="1">
      <alignment horizontal="right" vertical="center"/>
    </xf>
    <xf numFmtId="166" fontId="1" fillId="0" borderId="3" xfId="1" applyNumberFormat="1" applyBorder="1"/>
    <xf numFmtId="166" fontId="0" fillId="0" borderId="0" xfId="0" applyNumberFormat="1"/>
    <xf numFmtId="4" fontId="1" fillId="0" borderId="9" xfId="1" applyNumberFormat="1" applyBorder="1"/>
    <xf numFmtId="3" fontId="0" fillId="0" borderId="0" xfId="0" applyNumberFormat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/>
    <xf numFmtId="49" fontId="1" fillId="0" borderId="8" xfId="1" applyNumberFormat="1" applyBorder="1"/>
    <xf numFmtId="49" fontId="1" fillId="0" borderId="0" xfId="1" applyNumberFormat="1"/>
    <xf numFmtId="0" fontId="1" fillId="0" borderId="18" xfId="1" applyBorder="1" applyAlignment="1">
      <alignment horizontal="center"/>
    </xf>
    <xf numFmtId="0" fontId="0" fillId="0" borderId="18" xfId="0" applyBorder="1"/>
    <xf numFmtId="166" fontId="1" fillId="0" borderId="18" xfId="1" applyNumberFormat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left"/>
    </xf>
    <xf numFmtId="0" fontId="1" fillId="0" borderId="0" xfId="1" applyAlignment="1">
      <alignment horizontal="center" vertical="center"/>
    </xf>
    <xf numFmtId="0" fontId="12" fillId="0" borderId="0" xfId="0" applyFont="1"/>
    <xf numFmtId="0" fontId="11" fillId="4" borderId="0" xfId="0" applyFont="1" applyFill="1" applyAlignment="1">
      <alignment horizontal="right"/>
    </xf>
    <xf numFmtId="166" fontId="1" fillId="0" borderId="12" xfId="1" applyNumberFormat="1" applyBorder="1"/>
    <xf numFmtId="166" fontId="1" fillId="0" borderId="9" xfId="2" applyFont="1" applyBorder="1"/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11" fillId="0" borderId="7" xfId="0" applyFont="1" applyBorder="1" applyAlignment="1">
      <alignment horizontal="center"/>
    </xf>
    <xf numFmtId="166" fontId="1" fillId="0" borderId="7" xfId="2" applyFont="1" applyBorder="1"/>
    <xf numFmtId="166" fontId="0" fillId="0" borderId="0" xfId="2" applyFont="1"/>
    <xf numFmtId="166" fontId="1" fillId="0" borderId="1" xfId="2" applyFont="1" applyBorder="1" applyAlignment="1">
      <alignment horizontal="center" vertical="center"/>
    </xf>
    <xf numFmtId="166" fontId="1" fillId="0" borderId="3" xfId="2" applyFont="1" applyBorder="1" applyAlignment="1">
      <alignment horizontal="center" vertical="center"/>
    </xf>
    <xf numFmtId="166" fontId="1" fillId="0" borderId="4" xfId="2" applyFont="1" applyBorder="1" applyAlignment="1">
      <alignment horizontal="center"/>
    </xf>
    <xf numFmtId="166" fontId="1" fillId="0" borderId="5" xfId="2" applyFont="1" applyBorder="1" applyAlignment="1">
      <alignment horizontal="center"/>
    </xf>
    <xf numFmtId="166" fontId="1" fillId="0" borderId="2" xfId="2" applyFont="1" applyBorder="1"/>
    <xf numFmtId="166" fontId="1" fillId="0" borderId="5" xfId="2" applyFont="1" applyBorder="1"/>
    <xf numFmtId="166" fontId="1" fillId="0" borderId="10" xfId="2" applyFont="1" applyBorder="1"/>
    <xf numFmtId="166" fontId="1" fillId="0" borderId="0" xfId="2" applyFont="1" applyBorder="1"/>
    <xf numFmtId="166" fontId="1" fillId="0" borderId="8" xfId="2" applyFont="1" applyBorder="1"/>
    <xf numFmtId="166" fontId="5" fillId="0" borderId="0" xfId="2" applyFont="1" applyBorder="1" applyAlignment="1">
      <alignment horizontal="center"/>
    </xf>
    <xf numFmtId="166" fontId="1" fillId="0" borderId="1" xfId="2" applyFont="1" applyBorder="1" applyAlignment="1">
      <alignment horizontal="center"/>
    </xf>
    <xf numFmtId="166" fontId="8" fillId="0" borderId="0" xfId="2" applyFont="1" applyBorder="1"/>
    <xf numFmtId="166" fontId="3" fillId="0" borderId="0" xfId="2" applyFont="1" applyBorder="1"/>
    <xf numFmtId="166" fontId="1" fillId="0" borderId="2" xfId="2" applyFont="1" applyBorder="1" applyAlignment="1">
      <alignment horizontal="center" vertical="center"/>
    </xf>
    <xf numFmtId="166" fontId="1" fillId="0" borderId="4" xfId="2" applyFont="1" applyBorder="1" applyAlignment="1">
      <alignment horizontal="center" vertical="center"/>
    </xf>
    <xf numFmtId="166" fontId="1" fillId="0" borderId="3" xfId="2" applyFont="1" applyBorder="1"/>
    <xf numFmtId="166" fontId="1" fillId="0" borderId="15" xfId="2" applyFont="1" applyBorder="1"/>
    <xf numFmtId="166" fontId="7" fillId="0" borderId="0" xfId="2" applyFont="1" applyBorder="1" applyAlignment="1">
      <alignment horizontal="center"/>
    </xf>
    <xf numFmtId="166" fontId="1" fillId="0" borderId="2" xfId="2" applyFont="1" applyBorder="1" applyAlignment="1">
      <alignment horizontal="center"/>
    </xf>
    <xf numFmtId="166" fontId="1" fillId="0" borderId="16" xfId="2" applyFont="1" applyBorder="1" applyAlignment="1">
      <alignment horizontal="center"/>
    </xf>
    <xf numFmtId="166" fontId="1" fillId="0" borderId="17" xfId="2" applyFont="1" applyBorder="1"/>
    <xf numFmtId="166" fontId="0" fillId="0" borderId="0" xfId="2" applyFont="1" applyBorder="1" applyAlignment="1">
      <alignment horizontal="center"/>
    </xf>
    <xf numFmtId="166" fontId="0" fillId="0" borderId="9" xfId="2" applyFont="1" applyBorder="1" applyAlignment="1">
      <alignment horizontal="center"/>
    </xf>
    <xf numFmtId="166" fontId="0" fillId="0" borderId="10" xfId="2" applyFont="1" applyBorder="1" applyAlignment="1">
      <alignment horizontal="center"/>
    </xf>
    <xf numFmtId="166" fontId="3" fillId="0" borderId="11" xfId="2" applyFont="1" applyBorder="1"/>
    <xf numFmtId="166" fontId="3" fillId="0" borderId="1" xfId="2" applyFont="1" applyBorder="1" applyAlignment="1">
      <alignment horizontal="center"/>
    </xf>
    <xf numFmtId="166" fontId="3" fillId="0" borderId="2" xfId="2" applyFont="1" applyBorder="1" applyAlignment="1">
      <alignment horizontal="center"/>
    </xf>
    <xf numFmtId="166" fontId="3" fillId="0" borderId="4" xfId="2" applyFont="1" applyBorder="1" applyAlignment="1">
      <alignment horizontal="center"/>
    </xf>
    <xf numFmtId="166" fontId="3" fillId="0" borderId="3" xfId="2" applyFont="1" applyBorder="1" applyAlignment="1">
      <alignment horizontal="center"/>
    </xf>
    <xf numFmtId="166" fontId="1" fillId="0" borderId="9" xfId="2" applyFont="1" applyFill="1" applyBorder="1"/>
    <xf numFmtId="166" fontId="1" fillId="0" borderId="11" xfId="2" applyFont="1" applyBorder="1"/>
    <xf numFmtId="166" fontId="1" fillId="0" borderId="3" xfId="2" applyFont="1" applyBorder="1" applyAlignment="1">
      <alignment horizontal="center"/>
    </xf>
    <xf numFmtId="166" fontId="0" fillId="0" borderId="0" xfId="2" applyFont="1" applyAlignment="1">
      <alignment horizontal="right"/>
    </xf>
    <xf numFmtId="166" fontId="1" fillId="0" borderId="1" xfId="2" applyFont="1" applyBorder="1" applyAlignment="1">
      <alignment horizontal="right" vertical="center"/>
    </xf>
    <xf numFmtId="166" fontId="1" fillId="0" borderId="2" xfId="2" applyFont="1" applyBorder="1" applyAlignment="1">
      <alignment horizontal="right" vertical="center"/>
    </xf>
    <xf numFmtId="166" fontId="1" fillId="0" borderId="4" xfId="2" applyFont="1" applyBorder="1" applyAlignment="1">
      <alignment horizontal="right"/>
    </xf>
    <xf numFmtId="166" fontId="1" fillId="0" borderId="6" xfId="2" applyFont="1" applyBorder="1" applyAlignment="1">
      <alignment horizontal="right"/>
    </xf>
    <xf numFmtId="166" fontId="1" fillId="0" borderId="9" xfId="2" applyFont="1" applyBorder="1" applyAlignment="1">
      <alignment horizontal="right"/>
    </xf>
    <xf numFmtId="166" fontId="1" fillId="0" borderId="2" xfId="2" applyFont="1" applyBorder="1" applyAlignment="1">
      <alignment horizontal="right"/>
    </xf>
    <xf numFmtId="166" fontId="1" fillId="0" borderId="5" xfId="2" applyFont="1" applyBorder="1" applyAlignment="1">
      <alignment horizontal="right"/>
    </xf>
    <xf numFmtId="166" fontId="1" fillId="0" borderId="10" xfId="2" applyFont="1" applyBorder="1" applyAlignment="1">
      <alignment horizontal="right"/>
    </xf>
    <xf numFmtId="166" fontId="1" fillId="0" borderId="0" xfId="2" applyFont="1" applyBorder="1" applyAlignment="1">
      <alignment horizontal="right"/>
    </xf>
    <xf numFmtId="166" fontId="1" fillId="0" borderId="7" xfId="2" applyFont="1" applyBorder="1" applyAlignment="1">
      <alignment horizontal="right"/>
    </xf>
    <xf numFmtId="166" fontId="1" fillId="0" borderId="8" xfId="2" applyFont="1" applyBorder="1" applyAlignment="1">
      <alignment horizontal="right"/>
    </xf>
    <xf numFmtId="166" fontId="5" fillId="0" borderId="0" xfId="2" applyFont="1" applyBorder="1" applyAlignment="1">
      <alignment horizontal="right"/>
    </xf>
    <xf numFmtId="166" fontId="1" fillId="0" borderId="1" xfId="2" applyFont="1" applyBorder="1" applyAlignment="1">
      <alignment horizontal="right"/>
    </xf>
    <xf numFmtId="166" fontId="8" fillId="0" borderId="0" xfId="2" applyFont="1" applyBorder="1" applyAlignment="1">
      <alignment horizontal="right"/>
    </xf>
    <xf numFmtId="166" fontId="3" fillId="0" borderId="11" xfId="2" applyFont="1" applyBorder="1" applyAlignment="1">
      <alignment horizontal="right"/>
    </xf>
    <xf numFmtId="166" fontId="3" fillId="0" borderId="1" xfId="2" applyFont="1" applyBorder="1" applyAlignment="1">
      <alignment horizontal="right"/>
    </xf>
    <xf numFmtId="166" fontId="3" fillId="0" borderId="2" xfId="2" applyFont="1" applyBorder="1" applyAlignment="1">
      <alignment horizontal="right"/>
    </xf>
    <xf numFmtId="166" fontId="3" fillId="0" borderId="4" xfId="2" applyFont="1" applyBorder="1" applyAlignment="1">
      <alignment horizontal="right"/>
    </xf>
    <xf numFmtId="166" fontId="3" fillId="0" borderId="3" xfId="2" applyFont="1" applyBorder="1" applyAlignment="1">
      <alignment horizontal="right"/>
    </xf>
    <xf numFmtId="166" fontId="1" fillId="0" borderId="9" xfId="2" applyFont="1" applyFill="1" applyBorder="1" applyAlignment="1">
      <alignment horizontal="right"/>
    </xf>
    <xf numFmtId="166" fontId="1" fillId="0" borderId="11" xfId="2" applyFont="1" applyBorder="1" applyAlignment="1">
      <alignment horizontal="right"/>
    </xf>
    <xf numFmtId="166" fontId="1" fillId="0" borderId="3" xfId="2" applyFont="1" applyBorder="1" applyAlignment="1">
      <alignment horizontal="right"/>
    </xf>
    <xf numFmtId="166" fontId="7" fillId="0" borderId="0" xfId="2" applyFont="1" applyBorder="1" applyAlignment="1">
      <alignment horizontal="right"/>
    </xf>
    <xf numFmtId="166" fontId="0" fillId="0" borderId="0" xfId="2" applyFont="1" applyBorder="1" applyAlignment="1">
      <alignment horizontal="right"/>
    </xf>
    <xf numFmtId="166" fontId="0" fillId="0" borderId="9" xfId="2" applyFont="1" applyBorder="1" applyAlignment="1">
      <alignment horizontal="right"/>
    </xf>
    <xf numFmtId="166" fontId="0" fillId="0" borderId="10" xfId="2" applyFont="1" applyBorder="1" applyAlignment="1">
      <alignment horizontal="right"/>
    </xf>
    <xf numFmtId="166" fontId="1" fillId="0" borderId="5" xfId="1" applyNumberFormat="1" applyBorder="1" applyAlignment="1">
      <alignment horizontal="center"/>
    </xf>
    <xf numFmtId="166" fontId="1" fillId="0" borderId="9" xfId="1" applyNumberFormat="1" applyBorder="1" applyAlignment="1">
      <alignment horizontal="center"/>
    </xf>
    <xf numFmtId="166" fontId="1" fillId="0" borderId="10" xfId="1" applyNumberFormat="1" applyBorder="1" applyAlignment="1">
      <alignment horizontal="center"/>
    </xf>
    <xf numFmtId="0" fontId="2" fillId="0" borderId="0" xfId="1" applyFont="1"/>
    <xf numFmtId="166" fontId="0" fillId="0" borderId="0" xfId="2" applyFont="1" applyBorder="1"/>
    <xf numFmtId="166" fontId="1" fillId="0" borderId="0" xfId="2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9" xfId="1" applyBorder="1"/>
    <xf numFmtId="166" fontId="1" fillId="0" borderId="19" xfId="1" applyNumberFormat="1" applyBorder="1"/>
    <xf numFmtId="166" fontId="1" fillId="0" borderId="19" xfId="2" applyFont="1" applyBorder="1" applyAlignment="1">
      <alignment horizontal="right"/>
    </xf>
    <xf numFmtId="166" fontId="1" fillId="0" borderId="19" xfId="2" applyFont="1" applyBorder="1"/>
    <xf numFmtId="0" fontId="1" fillId="0" borderId="17" xfId="1" applyBorder="1" applyAlignment="1">
      <alignment horizontal="center"/>
    </xf>
    <xf numFmtId="0" fontId="1" fillId="0" borderId="4" xfId="2" applyNumberFormat="1" applyFont="1" applyBorder="1" applyAlignment="1">
      <alignment horizontal="center"/>
    </xf>
    <xf numFmtId="166" fontId="0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3" applyFont="1" applyAlignment="1"/>
    <xf numFmtId="165" fontId="9" fillId="0" borderId="0" xfId="3" applyFont="1" applyAlignment="1">
      <alignment horizontal="left"/>
    </xf>
    <xf numFmtId="165" fontId="18" fillId="0" borderId="0" xfId="3" applyFont="1" applyAlignment="1">
      <alignment horizontal="left"/>
    </xf>
    <xf numFmtId="165" fontId="9" fillId="0" borderId="0" xfId="3" applyFont="1" applyAlignment="1">
      <alignment horizontal="center"/>
    </xf>
    <xf numFmtId="0" fontId="19" fillId="0" borderId="21" xfId="0" applyFont="1" applyBorder="1"/>
    <xf numFmtId="0" fontId="20" fillId="0" borderId="21" xfId="0" applyFont="1" applyBorder="1"/>
    <xf numFmtId="0" fontId="9" fillId="0" borderId="0" xfId="0" applyFont="1"/>
    <xf numFmtId="0" fontId="12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6" fillId="0" borderId="0" xfId="0" applyFont="1"/>
    <xf numFmtId="0" fontId="9" fillId="0" borderId="0" xfId="0" applyFont="1" applyAlignment="1">
      <alignment horizontal="center"/>
    </xf>
    <xf numFmtId="0" fontId="24" fillId="0" borderId="7" xfId="0" applyFont="1" applyBorder="1" applyAlignment="1">
      <alignment horizontal="center" vertical="top" wrapText="1"/>
    </xf>
    <xf numFmtId="0" fontId="1" fillId="0" borderId="4" xfId="2" applyNumberFormat="1" applyFont="1" applyBorder="1" applyAlignment="1">
      <alignment horizontal="center" vertical="center"/>
    </xf>
    <xf numFmtId="0" fontId="1" fillId="0" borderId="9" xfId="2" applyNumberFormat="1" applyFont="1" applyBorder="1"/>
    <xf numFmtId="166" fontId="1" fillId="0" borderId="6" xfId="1" applyNumberFormat="1" applyBorder="1"/>
    <xf numFmtId="166" fontId="1" fillId="0" borderId="0" xfId="1" applyNumberFormat="1" applyAlignment="1">
      <alignment horizontal="center"/>
    </xf>
    <xf numFmtId="166" fontId="1" fillId="0" borderId="1" xfId="1" applyNumberFormat="1" applyBorder="1" applyAlignment="1">
      <alignment vertical="center"/>
    </xf>
    <xf numFmtId="0" fontId="0" fillId="0" borderId="0" xfId="0" applyAlignment="1">
      <alignment vertical="center"/>
    </xf>
    <xf numFmtId="166" fontId="1" fillId="0" borderId="1" xfId="1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1" fillId="0" borderId="8" xfId="1" applyNumberForma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4" xfId="2" applyNumberFormat="1" applyFont="1" applyBorder="1" applyAlignment="1">
      <alignment horizontal="center"/>
    </xf>
    <xf numFmtId="1" fontId="1" fillId="0" borderId="4" xfId="1" applyNumberFormat="1" applyBorder="1" applyAlignment="1">
      <alignment horizontal="center" vertical="center"/>
    </xf>
    <xf numFmtId="1" fontId="1" fillId="0" borderId="4" xfId="2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7" fontId="1" fillId="0" borderId="9" xfId="2" applyNumberFormat="1" applyFont="1" applyBorder="1"/>
    <xf numFmtId="1" fontId="1" fillId="0" borderId="5" xfId="1" applyNumberFormat="1" applyBorder="1" applyAlignment="1">
      <alignment horizontal="center" vertical="center"/>
    </xf>
    <xf numFmtId="1" fontId="1" fillId="0" borderId="5" xfId="2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26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7" xfId="1" applyBorder="1" applyAlignment="1">
      <alignment horizontal="center"/>
    </xf>
    <xf numFmtId="0" fontId="0" fillId="0" borderId="13" xfId="0" applyBorder="1"/>
    <xf numFmtId="0" fontId="12" fillId="0" borderId="13" xfId="0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1" fillId="0" borderId="13" xfId="1" applyNumberFormat="1" applyBorder="1"/>
    <xf numFmtId="166" fontId="1" fillId="0" borderId="13" xfId="1" applyNumberFormat="1" applyBorder="1" applyAlignment="1">
      <alignment horizontal="center"/>
    </xf>
    <xf numFmtId="166" fontId="1" fillId="0" borderId="11" xfId="1" applyNumberFormat="1" applyBorder="1"/>
    <xf numFmtId="166" fontId="1" fillId="0" borderId="11" xfId="1" applyNumberFormat="1" applyBorder="1" applyAlignment="1">
      <alignment horizontal="center"/>
    </xf>
    <xf numFmtId="0" fontId="0" fillId="0" borderId="8" xfId="0" applyBorder="1" applyAlignment="1">
      <alignment horizontal="left"/>
    </xf>
    <xf numFmtId="166" fontId="0" fillId="0" borderId="8" xfId="0" applyNumberFormat="1" applyBorder="1" applyAlignment="1">
      <alignment horizontal="center"/>
    </xf>
    <xf numFmtId="166" fontId="0" fillId="0" borderId="8" xfId="2" applyFont="1" applyBorder="1" applyAlignment="1">
      <alignment horizontal="right"/>
    </xf>
    <xf numFmtId="166" fontId="0" fillId="0" borderId="8" xfId="2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2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2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" xfId="0" applyBorder="1"/>
    <xf numFmtId="0" fontId="1" fillId="0" borderId="29" xfId="1" applyBorder="1" applyAlignment="1">
      <alignment horizontal="center"/>
    </xf>
    <xf numFmtId="166" fontId="1" fillId="0" borderId="22" xfId="1" applyNumberFormat="1" applyBorder="1"/>
    <xf numFmtId="0" fontId="1" fillId="0" borderId="20" xfId="1" applyBorder="1" applyAlignment="1">
      <alignment horizontal="center"/>
    </xf>
    <xf numFmtId="166" fontId="1" fillId="0" borderId="15" xfId="1" applyNumberFormat="1" applyBorder="1"/>
    <xf numFmtId="166" fontId="0" fillId="0" borderId="2" xfId="2" applyFont="1" applyBorder="1" applyAlignment="1">
      <alignment horizontal="right"/>
    </xf>
    <xf numFmtId="166" fontId="0" fillId="0" borderId="2" xfId="2" applyFont="1" applyBorder="1"/>
    <xf numFmtId="0" fontId="1" fillId="0" borderId="3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66" fontId="1" fillId="0" borderId="24" xfId="1" applyNumberFormat="1" applyBorder="1"/>
    <xf numFmtId="166" fontId="0" fillId="0" borderId="32" xfId="2" applyFont="1" applyBorder="1"/>
    <xf numFmtId="0" fontId="0" fillId="0" borderId="21" xfId="0" applyBorder="1"/>
    <xf numFmtId="3" fontId="24" fillId="0" borderId="0" xfId="0" applyNumberFormat="1" applyFont="1" applyAlignment="1">
      <alignment vertical="top" wrapText="1"/>
    </xf>
    <xf numFmtId="164" fontId="28" fillId="0" borderId="35" xfId="0" applyNumberFormat="1" applyFont="1" applyBorder="1" applyAlignment="1">
      <alignment horizontal="justify"/>
    </xf>
    <xf numFmtId="164" fontId="28" fillId="0" borderId="36" xfId="0" applyNumberFormat="1" applyFont="1" applyBorder="1" applyAlignment="1">
      <alignment horizontal="justify"/>
    </xf>
    <xf numFmtId="164" fontId="0" fillId="0" borderId="37" xfId="0" applyNumberFormat="1" applyBorder="1"/>
    <xf numFmtId="164" fontId="28" fillId="0" borderId="38" xfId="0" applyNumberFormat="1" applyFont="1" applyBorder="1" applyAlignment="1">
      <alignment horizontal="justify"/>
    </xf>
    <xf numFmtId="164" fontId="28" fillId="0" borderId="39" xfId="0" applyNumberFormat="1" applyFont="1" applyBorder="1" applyAlignment="1">
      <alignment horizontal="justify"/>
    </xf>
    <xf numFmtId="164" fontId="0" fillId="0" borderId="40" xfId="0" applyNumberFormat="1" applyBorder="1"/>
    <xf numFmtId="0" fontId="0" fillId="0" borderId="38" xfId="0" applyBorder="1"/>
    <xf numFmtId="0" fontId="0" fillId="0" borderId="39" xfId="0" applyBorder="1"/>
    <xf numFmtId="164" fontId="28" fillId="0" borderId="41" xfId="0" applyNumberFormat="1" applyFont="1" applyBorder="1" applyAlignment="1">
      <alignment horizontal="justify"/>
    </xf>
    <xf numFmtId="0" fontId="0" fillId="0" borderId="42" xfId="0" applyBorder="1"/>
    <xf numFmtId="164" fontId="0" fillId="0" borderId="43" xfId="0" applyNumberFormat="1" applyBorder="1"/>
    <xf numFmtId="164" fontId="28" fillId="0" borderId="44" xfId="0" applyNumberFormat="1" applyFont="1" applyBorder="1" applyAlignment="1">
      <alignment horizontal="justify"/>
    </xf>
    <xf numFmtId="164" fontId="28" fillId="0" borderId="45" xfId="0" applyNumberFormat="1" applyFont="1" applyBorder="1" applyAlignment="1">
      <alignment horizontal="justify"/>
    </xf>
    <xf numFmtId="164" fontId="0" fillId="0" borderId="46" xfId="0" applyNumberFormat="1" applyBorder="1"/>
    <xf numFmtId="0" fontId="29" fillId="0" borderId="0" xfId="0" applyFont="1"/>
    <xf numFmtId="0" fontId="0" fillId="0" borderId="8" xfId="0" applyBorder="1"/>
    <xf numFmtId="0" fontId="9" fillId="0" borderId="10" xfId="0" applyFont="1" applyBorder="1" applyAlignment="1">
      <alignment horizontal="center"/>
    </xf>
    <xf numFmtId="1" fontId="1" fillId="0" borderId="47" xfId="1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12" xfId="1" applyBorder="1" applyAlignment="1">
      <alignment horizontal="center"/>
    </xf>
    <xf numFmtId="166" fontId="1" fillId="5" borderId="48" xfId="1" applyNumberFormat="1" applyFill="1" applyBorder="1" applyAlignment="1">
      <alignment horizontal="right"/>
    </xf>
    <xf numFmtId="166" fontId="1" fillId="4" borderId="22" xfId="1" applyNumberFormat="1" applyFill="1" applyBorder="1" applyAlignment="1">
      <alignment horizontal="right"/>
    </xf>
    <xf numFmtId="166" fontId="1" fillId="3" borderId="22" xfId="1" applyNumberFormat="1" applyFill="1" applyBorder="1" applyAlignment="1">
      <alignment horizontal="right"/>
    </xf>
    <xf numFmtId="166" fontId="1" fillId="5" borderId="22" xfId="1" applyNumberFormat="1" applyFill="1" applyBorder="1" applyAlignment="1">
      <alignment horizontal="right"/>
    </xf>
    <xf numFmtId="166" fontId="1" fillId="6" borderId="22" xfId="1" applyNumberFormat="1" applyFill="1" applyBorder="1" applyAlignment="1">
      <alignment horizontal="right"/>
    </xf>
    <xf numFmtId="0" fontId="11" fillId="4" borderId="22" xfId="0" applyFont="1" applyFill="1" applyBorder="1" applyAlignment="1">
      <alignment horizontal="right"/>
    </xf>
    <xf numFmtId="0" fontId="11" fillId="4" borderId="33" xfId="0" applyFont="1" applyFill="1" applyBorder="1" applyAlignment="1">
      <alignment horizontal="right"/>
    </xf>
    <xf numFmtId="0" fontId="0" fillId="0" borderId="5" xfId="0" applyBorder="1"/>
    <xf numFmtId="166" fontId="0" fillId="0" borderId="9" xfId="0" applyNumberFormat="1" applyBorder="1"/>
    <xf numFmtId="166" fontId="0" fillId="0" borderId="8" xfId="0" applyNumberForma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0" fillId="0" borderId="49" xfId="0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52" xfId="0" applyBorder="1"/>
    <xf numFmtId="0" fontId="0" fillId="0" borderId="53" xfId="0" applyBorder="1"/>
    <xf numFmtId="0" fontId="12" fillId="0" borderId="54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166" fontId="0" fillId="0" borderId="9" xfId="2" applyFon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9" fillId="0" borderId="0" xfId="3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left" vertical="top" wrapText="1"/>
    </xf>
    <xf numFmtId="166" fontId="24" fillId="0" borderId="9" xfId="0" applyNumberFormat="1" applyFont="1" applyBorder="1" applyAlignment="1">
      <alignment horizontal="right" vertical="top" wrapText="1"/>
    </xf>
    <xf numFmtId="0" fontId="24" fillId="0" borderId="22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166" fontId="24" fillId="0" borderId="22" xfId="2" applyFont="1" applyFill="1" applyBorder="1" applyAlignment="1">
      <alignment horizontal="right" vertical="top" wrapText="1"/>
    </xf>
    <xf numFmtId="166" fontId="24" fillId="0" borderId="15" xfId="2" applyFont="1" applyFill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24" fillId="0" borderId="5" xfId="0" applyFont="1" applyBorder="1" applyAlignment="1">
      <alignment horizontal="left" vertical="top" wrapText="1"/>
    </xf>
    <xf numFmtId="166" fontId="24" fillId="0" borderId="9" xfId="2" applyFont="1" applyFill="1" applyBorder="1" applyAlignment="1">
      <alignment horizontal="right" vertical="top" wrapText="1"/>
    </xf>
    <xf numFmtId="165" fontId="24" fillId="0" borderId="22" xfId="3" applyFont="1" applyFill="1" applyBorder="1" applyAlignment="1">
      <alignment horizontal="left" vertical="top" wrapText="1"/>
    </xf>
    <xf numFmtId="165" fontId="24" fillId="0" borderId="23" xfId="3" applyFont="1" applyFill="1" applyBorder="1" applyAlignment="1">
      <alignment horizontal="left" vertical="top" wrapText="1"/>
    </xf>
    <xf numFmtId="165" fontId="24" fillId="0" borderId="15" xfId="3" applyFont="1" applyFill="1" applyBorder="1" applyAlignment="1">
      <alignment horizontal="left" vertical="top" wrapText="1"/>
    </xf>
    <xf numFmtId="166" fontId="24" fillId="0" borderId="22" xfId="0" applyNumberFormat="1" applyFont="1" applyBorder="1" applyAlignment="1">
      <alignment horizontal="right" vertical="top" wrapText="1"/>
    </xf>
    <xf numFmtId="166" fontId="24" fillId="0" borderId="15" xfId="0" applyNumberFormat="1" applyFont="1" applyBorder="1" applyAlignment="1">
      <alignment horizontal="right" vertical="top" wrapText="1"/>
    </xf>
    <xf numFmtId="3" fontId="24" fillId="0" borderId="22" xfId="0" applyNumberFormat="1" applyFont="1" applyBorder="1" applyAlignment="1">
      <alignment horizontal="right" vertical="center" wrapText="1"/>
    </xf>
    <xf numFmtId="3" fontId="24" fillId="0" borderId="15" xfId="0" applyNumberFormat="1" applyFont="1" applyBorder="1" applyAlignment="1">
      <alignment horizontal="right" vertical="center" wrapText="1"/>
    </xf>
    <xf numFmtId="166" fontId="24" fillId="0" borderId="22" xfId="0" applyNumberFormat="1" applyFont="1" applyBorder="1" applyAlignment="1">
      <alignment horizontal="center" vertical="top" wrapText="1"/>
    </xf>
    <xf numFmtId="166" fontId="24" fillId="0" borderId="15" xfId="0" applyNumberFormat="1" applyFont="1" applyBorder="1" applyAlignment="1">
      <alignment horizontal="center" vertical="top" wrapText="1"/>
    </xf>
    <xf numFmtId="166" fontId="24" fillId="0" borderId="16" xfId="0" applyNumberFormat="1" applyFont="1" applyBorder="1" applyAlignment="1">
      <alignment horizontal="right" vertical="top" wrapText="1"/>
    </xf>
    <xf numFmtId="3" fontId="24" fillId="0" borderId="22" xfId="0" applyNumberFormat="1" applyFont="1" applyBorder="1" applyAlignment="1">
      <alignment horizontal="right" vertical="top" wrapText="1"/>
    </xf>
    <xf numFmtId="3" fontId="24" fillId="0" borderId="15" xfId="0" applyNumberFormat="1" applyFont="1" applyBorder="1" applyAlignment="1">
      <alignment horizontal="right" vertical="top" wrapText="1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66" fontId="25" fillId="0" borderId="18" xfId="0" applyNumberFormat="1" applyFont="1" applyBorder="1"/>
    <xf numFmtId="166" fontId="25" fillId="0" borderId="20" xfId="0" applyNumberFormat="1" applyFont="1" applyBorder="1"/>
    <xf numFmtId="0" fontId="9" fillId="0" borderId="14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166" fontId="24" fillId="0" borderId="25" xfId="0" applyNumberFormat="1" applyFont="1" applyBorder="1" applyAlignment="1">
      <alignment horizontal="center" vertical="top" wrapText="1"/>
    </xf>
    <xf numFmtId="166" fontId="24" fillId="0" borderId="17" xfId="0" applyNumberFormat="1" applyFont="1" applyBorder="1" applyAlignment="1">
      <alignment horizontal="center" vertical="top" wrapText="1"/>
    </xf>
    <xf numFmtId="166" fontId="24" fillId="0" borderId="28" xfId="0" applyNumberFormat="1" applyFont="1" applyBorder="1" applyAlignment="1">
      <alignment horizontal="center" vertical="top" wrapText="1"/>
    </xf>
    <xf numFmtId="166" fontId="24" fillId="0" borderId="30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8" fillId="0" borderId="0" xfId="3" applyFont="1" applyAlignment="1">
      <alignment horizontal="center"/>
    </xf>
    <xf numFmtId="0" fontId="20" fillId="0" borderId="21" xfId="0" applyFont="1" applyBorder="1" applyAlignment="1">
      <alignment horizontal="center"/>
    </xf>
    <xf numFmtId="0" fontId="24" fillId="0" borderId="26" xfId="0" applyFont="1" applyBorder="1" applyAlignment="1">
      <alignment horizontal="left" vertical="top" wrapText="1"/>
    </xf>
    <xf numFmtId="3" fontId="24" fillId="0" borderId="5" xfId="0" applyNumberFormat="1" applyFont="1" applyBorder="1" applyAlignment="1">
      <alignment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166" fontId="24" fillId="0" borderId="9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166" fontId="24" fillId="0" borderId="25" xfId="0" applyNumberFormat="1" applyFont="1" applyBorder="1"/>
    <xf numFmtId="166" fontId="24" fillId="0" borderId="17" xfId="0" applyNumberFormat="1" applyFont="1" applyBorder="1"/>
    <xf numFmtId="166" fontId="24" fillId="0" borderId="8" xfId="0" applyNumberFormat="1" applyFont="1" applyBorder="1" applyAlignment="1">
      <alignment vertical="top" wrapText="1"/>
    </xf>
    <xf numFmtId="166" fontId="24" fillId="0" borderId="22" xfId="0" applyNumberFormat="1" applyFont="1" applyBorder="1" applyAlignment="1">
      <alignment vertical="top" wrapText="1"/>
    </xf>
    <xf numFmtId="166" fontId="24" fillId="0" borderId="15" xfId="0" applyNumberFormat="1" applyFont="1" applyBorder="1" applyAlignment="1">
      <alignment vertical="top" wrapText="1"/>
    </xf>
    <xf numFmtId="166" fontId="27" fillId="0" borderId="22" xfId="1" applyNumberFormat="1" applyFont="1" applyBorder="1" applyAlignment="1">
      <alignment horizontal="center"/>
    </xf>
    <xf numFmtId="166" fontId="27" fillId="0" borderId="15" xfId="1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1" fillId="0" borderId="18" xfId="1" applyNumberFormat="1" applyBorder="1" applyAlignment="1">
      <alignment horizontal="center"/>
    </xf>
    <xf numFmtId="166" fontId="1" fillId="0" borderId="20" xfId="1" applyNumberFormat="1" applyBorder="1" applyAlignment="1">
      <alignment horizontal="center"/>
    </xf>
    <xf numFmtId="0" fontId="4" fillId="0" borderId="0" xfId="1" applyFont="1" applyAlignment="1">
      <alignment horizontal="center" wrapText="1"/>
    </xf>
    <xf numFmtId="17" fontId="5" fillId="0" borderId="0" xfId="1" applyNumberFormat="1" applyFont="1" applyAlignment="1">
      <alignment horizontal="center"/>
    </xf>
    <xf numFmtId="166" fontId="1" fillId="0" borderId="19" xfId="1" applyNumberFormat="1" applyBorder="1" applyAlignment="1">
      <alignment horizontal="center"/>
    </xf>
    <xf numFmtId="49" fontId="1" fillId="0" borderId="18" xfId="1" applyNumberFormat="1" applyBorder="1" applyAlignment="1">
      <alignment horizontal="center"/>
    </xf>
    <xf numFmtId="49" fontId="1" fillId="0" borderId="19" xfId="1" applyNumberFormat="1" applyBorder="1" applyAlignment="1">
      <alignment horizontal="center"/>
    </xf>
    <xf numFmtId="49" fontId="1" fillId="0" borderId="20" xfId="1" applyNumberFormat="1" applyBorder="1" applyAlignment="1">
      <alignment horizontal="center"/>
    </xf>
    <xf numFmtId="166" fontId="1" fillId="0" borderId="18" xfId="2" applyFont="1" applyBorder="1" applyAlignment="1">
      <alignment horizontal="center"/>
    </xf>
    <xf numFmtId="166" fontId="1" fillId="0" borderId="20" xfId="2" applyFont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18" xfId="0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12" fillId="0" borderId="20" xfId="0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166" fontId="1" fillId="0" borderId="1" xfId="1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4" fillId="0" borderId="0" xfId="1" applyNumberFormat="1" applyFont="1" applyAlignment="1">
      <alignment horizontal="center"/>
    </xf>
    <xf numFmtId="166" fontId="1" fillId="0" borderId="0" xfId="1" applyNumberFormat="1" applyAlignment="1">
      <alignment horizontal="center"/>
    </xf>
    <xf numFmtId="166" fontId="7" fillId="0" borderId="0" xfId="1" applyNumberFormat="1" applyFont="1" applyAlignment="1">
      <alignment horizontal="center"/>
    </xf>
    <xf numFmtId="0" fontId="0" fillId="0" borderId="2" xfId="0" applyBorder="1"/>
    <xf numFmtId="166" fontId="30" fillId="0" borderId="0" xfId="0" applyNumberFormat="1" applyFont="1" applyAlignment="1">
      <alignment vertical="top" wrapText="1"/>
    </xf>
    <xf numFmtId="166" fontId="1" fillId="0" borderId="11" xfId="1" applyNumberFormat="1" applyBorder="1" applyAlignment="1">
      <alignment horizontal="center"/>
    </xf>
    <xf numFmtId="166" fontId="1" fillId="0" borderId="30" xfId="1" applyNumberFormat="1" applyBorder="1" applyAlignment="1">
      <alignment horizontal="center"/>
    </xf>
    <xf numFmtId="166" fontId="1" fillId="0" borderId="18" xfId="1" applyNumberFormat="1" applyBorder="1" applyAlignment="1">
      <alignment horizontal="center" vertical="center"/>
    </xf>
    <xf numFmtId="166" fontId="1" fillId="0" borderId="20" xfId="1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3" fontId="1" fillId="0" borderId="20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right" vertical="center"/>
    </xf>
    <xf numFmtId="3" fontId="1" fillId="0" borderId="19" xfId="1" applyNumberFormat="1" applyBorder="1" applyAlignment="1">
      <alignment horizontal="right" vertical="center"/>
    </xf>
    <xf numFmtId="3" fontId="1" fillId="0" borderId="20" xfId="1" applyNumberFormat="1" applyBorder="1" applyAlignment="1">
      <alignment horizontal="right" vertical="center"/>
    </xf>
  </cellXfs>
  <cellStyles count="4">
    <cellStyle name="Comma [0]" xfId="2" builtinId="6"/>
    <cellStyle name="Currency [0]" xfId="3" builtinId="7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571501</xdr:colOff>
      <xdr:row>0</xdr:row>
      <xdr:rowOff>123825</xdr:rowOff>
    </xdr:from>
    <xdr:to>
      <xdr:col>8</xdr:col>
      <xdr:colOff>607061</xdr:colOff>
      <xdr:row>4</xdr:row>
      <xdr:rowOff>66675</xdr:rowOff>
    </xdr:to>
    <xdr:pic>
      <xdr:nvPicPr>
        <xdr:cNvPr id="2" name="Picture 1" descr="C:\Users\HP\AppData\Local\Microsoft\Windows\INetCacheContent.Word\LOGO FI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6" y="123825"/>
          <a:ext cx="106426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152401</xdr:colOff>
      <xdr:row>60</xdr:row>
      <xdr:rowOff>38102</xdr:rowOff>
    </xdr:from>
    <xdr:to>
      <xdr:col>9</xdr:col>
      <xdr:colOff>419100</xdr:colOff>
      <xdr:row>64</xdr:row>
      <xdr:rowOff>38101</xdr:rowOff>
    </xdr:to>
    <xdr:pic>
      <xdr:nvPicPr>
        <xdr:cNvPr id="3" name="Picture 2" descr="C:\Users\HP\AppData\Local\Microsoft\Windows\INetCacheContent.Word\LOGO FIX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1" y="11363327"/>
          <a:ext cx="876299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</xdr:row>
      <xdr:rowOff>9525</xdr:rowOff>
    </xdr:from>
    <xdr:to>
      <xdr:col>1</xdr:col>
      <xdr:colOff>476250</xdr:colOff>
      <xdr:row>5</xdr:row>
      <xdr:rowOff>57150</xdr:rowOff>
    </xdr:to>
    <xdr:pic>
      <xdr:nvPicPr>
        <xdr:cNvPr id="4" name="Picture 162" descr="Untitled-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8545" t="16519" r="14787" b="25664"/>
        <a:stretch/>
      </xdr:blipFill>
      <xdr:spPr bwMode="auto">
        <a:xfrm>
          <a:off x="114300" y="200025"/>
          <a:ext cx="971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171451</xdr:colOff>
      <xdr:row>60</xdr:row>
      <xdr:rowOff>142876</xdr:rowOff>
    </xdr:from>
    <xdr:to>
      <xdr:col>1</xdr:col>
      <xdr:colOff>484717</xdr:colOff>
      <xdr:row>64</xdr:row>
      <xdr:rowOff>114300</xdr:rowOff>
    </xdr:to>
    <xdr:pic>
      <xdr:nvPicPr>
        <xdr:cNvPr id="5" name="Picture 162" descr="Untitled-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8545" t="16519" r="14787" b="25664"/>
        <a:stretch/>
      </xdr:blipFill>
      <xdr:spPr bwMode="auto">
        <a:xfrm>
          <a:off x="171451" y="11468101"/>
          <a:ext cx="922866" cy="99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JUNI%202023\stok%20opname%202023%20g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PER%2030%20JUNI%202023\SO%20JUNI%202023\SO%20GUDANG%20FARMASI%20JUN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PER%2030%20JUNI%202023\STOK%20OPNAME%20SANITASI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JUNI%202023\STOK%20OPNAME%20LAB%20JUNI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SUD%20dr%20Seoselo/P%20P%20I%20D/DATA%20OpenData%20Kab.%20Tegal/LAPORAN%20SO%20GUDANG%20BARANG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dang/Desktop/LP%20PER%2031%20DES%2022/STOK%20OPNAME%202022%20CETAKAN%20G.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SUD%20dr%20Seoselo/P%20P%20I%20D/DATA%20OpenData%20Kab.%20Tegal/LAPORAN%20SO%20CETAK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9">
          <cell r="F99">
            <v>26567835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AT"/>
      <sheetName val="ALkes Pakai Habis"/>
      <sheetName val="Alkes Modal"/>
      <sheetName val="BDRS"/>
      <sheetName val="HD"/>
      <sheetName val="Radiologi"/>
      <sheetName val="laborat"/>
      <sheetName val="gas medis"/>
      <sheetName val="Program Donasi"/>
    </sheetNames>
    <sheetDataSet>
      <sheetData sheetId="0" refreshError="1"/>
      <sheetData sheetId="1" refreshError="1"/>
      <sheetData sheetId="2" refreshError="1"/>
      <sheetData sheetId="3">
        <row r="30">
          <cell r="H30">
            <v>265228796</v>
          </cell>
        </row>
      </sheetData>
      <sheetData sheetId="4">
        <row r="30">
          <cell r="H30">
            <v>100413821</v>
          </cell>
        </row>
      </sheetData>
      <sheetData sheetId="5">
        <row r="20">
          <cell r="H20">
            <v>144199534</v>
          </cell>
        </row>
      </sheetData>
      <sheetData sheetId="6" refreshError="1"/>
      <sheetData sheetId="7">
        <row r="13">
          <cell r="F13">
            <v>32413920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23"/>
      <sheetName val="FEB 2023"/>
      <sheetName val="MAR 2023"/>
      <sheetName val="APR 2023"/>
      <sheetName val="MEI 2023"/>
      <sheetName val="JUN 2023"/>
      <sheetName val="JUL 2023"/>
    </sheetNames>
    <sheetDataSet>
      <sheetData sheetId="0"/>
      <sheetData sheetId="1"/>
      <sheetData sheetId="2"/>
      <sheetData sheetId="3"/>
      <sheetData sheetId="4"/>
      <sheetData sheetId="5">
        <row r="59">
          <cell r="F59">
            <v>59786009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I 2023"/>
      <sheetName val="Sheet2"/>
      <sheetName val="Sheet3"/>
    </sheetNames>
    <sheetDataSet>
      <sheetData sheetId="0">
        <row r="268">
          <cell r="F268">
            <v>1180286707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22"/>
      <sheetName val="Feb22"/>
      <sheetName val="Maret22"/>
      <sheetName val="April22"/>
      <sheetName val="Mei22"/>
      <sheetName val="Juni22"/>
      <sheetName val="Juli22"/>
      <sheetName val="Agustus22"/>
      <sheetName val="September22"/>
      <sheetName val="Oktober22"/>
      <sheetName val="Nopember22"/>
      <sheetName val="Desember22"/>
      <sheetName val="LAPORAN KENAIKAN HARGA 2023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H24">
            <v>1260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22"/>
      <sheetName val="Feb22"/>
      <sheetName val="Maret22"/>
      <sheetName val="April22"/>
      <sheetName val="Mei22"/>
      <sheetName val="Juni22"/>
      <sheetName val="Juli22"/>
      <sheetName val="Agustus22"/>
      <sheetName val="September22"/>
      <sheetName val="Oktober22"/>
      <sheetName val="Nopember22"/>
      <sheetName val="Desember22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0">
          <cell r="I300">
            <v>279559250</v>
          </cell>
        </row>
      </sheetData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I 2023"/>
      <sheetName val="FEBRUARI 2023"/>
      <sheetName val="MARET 2023 "/>
      <sheetName val="APRIL 2023"/>
      <sheetName val="MEI 2023"/>
      <sheetName val="JUNI 2023"/>
      <sheetName val="JULI 2023"/>
      <sheetName val="AGUSTUS 2023"/>
      <sheetName val="Sheet2"/>
      <sheetName val="Sheet3"/>
    </sheetNames>
    <sheetDataSet>
      <sheetData sheetId="0">
        <row r="297">
          <cell r="I297">
            <v>235132450</v>
          </cell>
        </row>
      </sheetData>
      <sheetData sheetId="1" refreshError="1"/>
      <sheetData sheetId="2">
        <row r="296">
          <cell r="I296">
            <v>342055900</v>
          </cell>
        </row>
      </sheetData>
      <sheetData sheetId="3">
        <row r="299">
          <cell r="I299">
            <v>166627500</v>
          </cell>
        </row>
        <row r="300">
          <cell r="I300">
            <v>482571900</v>
          </cell>
        </row>
      </sheetData>
      <sheetData sheetId="4" refreshError="1"/>
      <sheetData sheetId="5" refreshError="1"/>
      <sheetData sheetId="6">
        <row r="300">
          <cell r="I300">
            <v>376720550</v>
          </cell>
        </row>
      </sheetData>
      <sheetData sheetId="7">
        <row r="301">
          <cell r="I301">
            <v>363122200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view="pageBreakPreview" topLeftCell="A14" zoomScaleSheetLayoutView="100" workbookViewId="0">
      <selection activeCell="P52" sqref="P52"/>
    </sheetView>
  </sheetViews>
  <sheetFormatPr defaultRowHeight="15" x14ac:dyDescent="0.25"/>
  <cols>
    <col min="10" max="10" width="12.42578125" customWidth="1"/>
    <col min="11" max="11" width="14.7109375" bestFit="1" customWidth="1"/>
    <col min="12" max="12" width="11.85546875" bestFit="1" customWidth="1"/>
    <col min="13" max="13" width="15.42578125" bestFit="1" customWidth="1"/>
    <col min="14" max="14" width="11.140625" bestFit="1" customWidth="1"/>
    <col min="15" max="15" width="10.140625" bestFit="1" customWidth="1"/>
    <col min="16" max="16" width="11.85546875" bestFit="1" customWidth="1"/>
    <col min="17" max="17" width="15.85546875" bestFit="1" customWidth="1"/>
  </cols>
  <sheetData>
    <row r="1" spans="1:12" x14ac:dyDescent="0.25">
      <c r="K1" s="180"/>
      <c r="L1" s="180"/>
    </row>
    <row r="2" spans="1:12" ht="18.75" x14ac:dyDescent="0.3">
      <c r="A2" s="303"/>
      <c r="B2" s="304" t="s">
        <v>413</v>
      </c>
      <c r="C2" s="304"/>
      <c r="D2" s="304"/>
      <c r="E2" s="304"/>
      <c r="F2" s="304"/>
      <c r="G2" s="304"/>
      <c r="H2" s="304"/>
    </row>
    <row r="3" spans="1:12" ht="31.5" x14ac:dyDescent="0.5">
      <c r="A3" s="303"/>
      <c r="B3" s="305" t="s">
        <v>306</v>
      </c>
      <c r="C3" s="305"/>
      <c r="D3" s="305"/>
      <c r="E3" s="305"/>
      <c r="F3" s="305"/>
      <c r="G3" s="305"/>
      <c r="H3" s="305"/>
    </row>
    <row r="4" spans="1:12" x14ac:dyDescent="0.25">
      <c r="A4" s="303"/>
      <c r="B4" s="306" t="s">
        <v>307</v>
      </c>
      <c r="C4" s="306"/>
      <c r="D4" s="306"/>
      <c r="E4" s="306"/>
      <c r="F4" s="306"/>
      <c r="G4" s="306"/>
      <c r="H4" s="306"/>
      <c r="I4" s="184"/>
    </row>
    <row r="5" spans="1:12" x14ac:dyDescent="0.25">
      <c r="A5" s="180"/>
      <c r="B5" s="185"/>
      <c r="C5" s="186" t="s">
        <v>308</v>
      </c>
      <c r="D5" s="185"/>
      <c r="E5" s="185"/>
      <c r="F5" s="185"/>
      <c r="G5" s="185"/>
      <c r="H5" s="187"/>
      <c r="I5" s="184"/>
    </row>
    <row r="6" spans="1:12" ht="15.75" thickBot="1" x14ac:dyDescent="0.3">
      <c r="A6" s="188"/>
      <c r="B6" s="188"/>
      <c r="C6" s="189" t="s">
        <v>309</v>
      </c>
      <c r="D6" s="188"/>
      <c r="E6" s="188"/>
      <c r="F6" s="188"/>
      <c r="G6" s="188"/>
      <c r="H6" s="188"/>
      <c r="I6" s="188"/>
    </row>
    <row r="8" spans="1:12" ht="15.75" x14ac:dyDescent="0.25">
      <c r="C8" s="307" t="s">
        <v>310</v>
      </c>
      <c r="D8" s="307"/>
      <c r="E8" s="307"/>
      <c r="F8" s="307"/>
      <c r="G8" s="307"/>
    </row>
    <row r="9" spans="1:12" x14ac:dyDescent="0.25">
      <c r="C9" s="315" t="s">
        <v>422</v>
      </c>
      <c r="D9" s="315"/>
      <c r="E9" s="315"/>
      <c r="F9" s="315"/>
      <c r="G9" s="315"/>
    </row>
    <row r="10" spans="1:12" x14ac:dyDescent="0.25">
      <c r="C10" s="316" t="s">
        <v>311</v>
      </c>
      <c r="D10" s="316"/>
      <c r="E10" s="316"/>
      <c r="F10" s="316"/>
      <c r="G10" s="316"/>
    </row>
    <row r="12" spans="1:12" x14ac:dyDescent="0.25">
      <c r="A12" s="190"/>
      <c r="B12" s="190" t="s">
        <v>427</v>
      </c>
      <c r="D12" s="190"/>
      <c r="E12" s="190"/>
      <c r="F12" s="190"/>
      <c r="G12" s="190"/>
      <c r="H12" s="190"/>
      <c r="I12" s="190"/>
      <c r="J12" s="190"/>
    </row>
    <row r="13" spans="1:12" x14ac:dyDescent="0.25">
      <c r="A13" s="190"/>
      <c r="B13" s="190" t="s">
        <v>312</v>
      </c>
      <c r="C13" s="190" t="s">
        <v>313</v>
      </c>
      <c r="D13" s="190"/>
      <c r="E13" s="190"/>
      <c r="F13" s="190"/>
      <c r="G13" s="190"/>
      <c r="H13" s="190"/>
      <c r="I13" s="190"/>
      <c r="J13" s="190"/>
    </row>
    <row r="14" spans="1:12" x14ac:dyDescent="0.25">
      <c r="A14" s="190"/>
      <c r="B14" s="190" t="s">
        <v>314</v>
      </c>
      <c r="C14" s="190" t="s">
        <v>315</v>
      </c>
      <c r="D14" s="190"/>
      <c r="E14" s="190"/>
      <c r="F14" s="190"/>
      <c r="G14" s="190"/>
      <c r="H14" s="190"/>
      <c r="I14" s="190"/>
      <c r="J14" s="190"/>
    </row>
    <row r="15" spans="1:12" x14ac:dyDescent="0.25">
      <c r="A15" s="190"/>
      <c r="B15" s="190" t="s">
        <v>316</v>
      </c>
      <c r="C15" s="190" t="s">
        <v>317</v>
      </c>
      <c r="D15" s="190"/>
      <c r="E15" s="190"/>
      <c r="F15" s="190"/>
      <c r="G15" s="190"/>
      <c r="H15" s="190"/>
      <c r="I15" s="190"/>
      <c r="J15" s="190"/>
    </row>
    <row r="16" spans="1:12" x14ac:dyDescent="0.25">
      <c r="A16" s="190"/>
      <c r="B16" s="190"/>
      <c r="C16" s="190" t="s">
        <v>318</v>
      </c>
      <c r="D16" s="190"/>
      <c r="E16" s="190"/>
      <c r="F16" s="190"/>
      <c r="G16" s="190"/>
      <c r="H16" s="190"/>
      <c r="I16" s="190"/>
      <c r="J16" s="190"/>
    </row>
    <row r="17" spans="1:17" x14ac:dyDescent="0.25">
      <c r="A17" s="190"/>
      <c r="B17" s="190"/>
      <c r="C17" s="190"/>
      <c r="D17" s="190"/>
      <c r="E17" s="190"/>
      <c r="F17" s="190"/>
      <c r="G17" s="190"/>
      <c r="H17" s="190"/>
      <c r="I17" s="190"/>
      <c r="J17" s="190"/>
    </row>
    <row r="18" spans="1:17" x14ac:dyDescent="0.25">
      <c r="A18" s="190"/>
      <c r="B18" s="190" t="s">
        <v>319</v>
      </c>
      <c r="C18" s="190"/>
      <c r="D18" s="190"/>
      <c r="E18" s="190"/>
      <c r="F18" s="190"/>
      <c r="G18" s="190"/>
      <c r="H18" s="190"/>
      <c r="I18" s="190"/>
      <c r="J18" s="190"/>
    </row>
    <row r="19" spans="1:17" x14ac:dyDescent="0.25">
      <c r="A19" s="266" t="s">
        <v>418</v>
      </c>
      <c r="B19" s="190"/>
      <c r="C19" s="190"/>
      <c r="D19" s="190"/>
      <c r="E19" s="190"/>
      <c r="F19" s="190"/>
      <c r="G19" s="190"/>
      <c r="H19" s="266"/>
      <c r="I19" s="266"/>
      <c r="J19" s="190"/>
    </row>
    <row r="20" spans="1:17" x14ac:dyDescent="0.25">
      <c r="A20" s="190" t="s">
        <v>320</v>
      </c>
      <c r="B20" s="190"/>
      <c r="C20" s="190"/>
      <c r="D20" s="190"/>
      <c r="E20" s="190"/>
      <c r="F20" s="190"/>
      <c r="G20" s="190"/>
      <c r="H20" s="190"/>
      <c r="I20" s="190"/>
      <c r="J20" s="190"/>
    </row>
    <row r="21" spans="1:17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</row>
    <row r="22" spans="1:17" x14ac:dyDescent="0.25">
      <c r="A22" s="191" t="s">
        <v>3</v>
      </c>
      <c r="B22" s="317" t="s">
        <v>321</v>
      </c>
      <c r="C22" s="317"/>
      <c r="D22" s="317"/>
      <c r="E22" s="317"/>
      <c r="F22" s="317"/>
      <c r="G22" s="317"/>
      <c r="H22" s="317" t="s">
        <v>322</v>
      </c>
      <c r="I22" s="317"/>
    </row>
    <row r="23" spans="1:17" x14ac:dyDescent="0.25">
      <c r="A23" s="192">
        <v>1</v>
      </c>
      <c r="B23" s="318" t="s">
        <v>323</v>
      </c>
      <c r="C23" s="318"/>
      <c r="D23" s="318"/>
      <c r="E23" s="318"/>
      <c r="F23" s="318"/>
      <c r="G23" s="318"/>
      <c r="H23" s="319">
        <f>H83</f>
        <v>299938485</v>
      </c>
      <c r="I23" s="319"/>
    </row>
    <row r="24" spans="1:17" x14ac:dyDescent="0.25">
      <c r="A24" s="193">
        <v>2</v>
      </c>
      <c r="B24" s="308" t="s">
        <v>324</v>
      </c>
      <c r="C24" s="308"/>
      <c r="D24" s="308"/>
      <c r="E24" s="308"/>
      <c r="F24" s="308"/>
      <c r="G24" s="308"/>
      <c r="H24" s="309">
        <f t="shared" ref="H24:H28" si="0">H84</f>
        <v>166400487</v>
      </c>
      <c r="I24" s="309"/>
    </row>
    <row r="25" spans="1:17" x14ac:dyDescent="0.25">
      <c r="A25" s="193">
        <v>3</v>
      </c>
      <c r="B25" s="308" t="s">
        <v>302</v>
      </c>
      <c r="C25" s="308"/>
      <c r="D25" s="308"/>
      <c r="E25" s="308"/>
      <c r="F25" s="308"/>
      <c r="G25" s="308"/>
      <c r="H25" s="309">
        <f>H85</f>
        <v>391191850</v>
      </c>
      <c r="I25" s="309"/>
    </row>
    <row r="26" spans="1:17" x14ac:dyDescent="0.25">
      <c r="A26" s="193">
        <v>4</v>
      </c>
      <c r="B26" s="308" t="s">
        <v>325</v>
      </c>
      <c r="C26" s="308"/>
      <c r="D26" s="308"/>
      <c r="E26" s="308"/>
      <c r="F26" s="308"/>
      <c r="G26" s="308"/>
      <c r="H26" s="309">
        <f t="shared" si="0"/>
        <v>174330210</v>
      </c>
      <c r="I26" s="309"/>
    </row>
    <row r="27" spans="1:17" x14ac:dyDescent="0.25">
      <c r="A27" s="193">
        <v>5</v>
      </c>
      <c r="B27" s="308" t="s">
        <v>326</v>
      </c>
      <c r="C27" s="308"/>
      <c r="D27" s="308"/>
      <c r="E27" s="308"/>
      <c r="F27" s="308"/>
      <c r="G27" s="308"/>
      <c r="H27" s="309">
        <f t="shared" si="0"/>
        <v>60014870</v>
      </c>
      <c r="I27" s="309"/>
    </row>
    <row r="28" spans="1:17" x14ac:dyDescent="0.25">
      <c r="A28" s="193">
        <v>6</v>
      </c>
      <c r="B28" s="308" t="s">
        <v>327</v>
      </c>
      <c r="C28" s="308"/>
      <c r="D28" s="308"/>
      <c r="E28" s="308"/>
      <c r="F28" s="308"/>
      <c r="G28" s="308"/>
      <c r="H28" s="309">
        <f t="shared" si="0"/>
        <v>40603500</v>
      </c>
      <c r="I28" s="309"/>
    </row>
    <row r="29" spans="1:17" x14ac:dyDescent="0.25">
      <c r="A29" s="193">
        <v>7</v>
      </c>
      <c r="B29" s="320" t="s">
        <v>328</v>
      </c>
      <c r="C29" s="321"/>
      <c r="D29" s="321"/>
      <c r="E29" s="321"/>
      <c r="F29" s="321"/>
      <c r="G29" s="322"/>
      <c r="H29" s="323">
        <f>[1]Sheet1!$F$99</f>
        <v>26567835</v>
      </c>
      <c r="I29" s="324"/>
      <c r="L29" s="302" t="s">
        <v>424</v>
      </c>
      <c r="M29" s="302"/>
      <c r="N29" s="302"/>
    </row>
    <row r="30" spans="1:17" x14ac:dyDescent="0.25">
      <c r="A30" s="193">
        <v>8</v>
      </c>
      <c r="B30" s="310" t="s">
        <v>329</v>
      </c>
      <c r="C30" s="311"/>
      <c r="D30" s="311"/>
      <c r="E30" s="311"/>
      <c r="F30" s="311"/>
      <c r="G30" s="312"/>
      <c r="H30" s="330">
        <f>Q33</f>
        <v>4530944060</v>
      </c>
      <c r="I30" s="331"/>
      <c r="K30" s="252">
        <v>3085003125</v>
      </c>
      <c r="L30" s="253">
        <v>191168046</v>
      </c>
      <c r="M30" s="253">
        <v>84081533</v>
      </c>
      <c r="N30" s="253">
        <v>97064616</v>
      </c>
      <c r="O30" s="253">
        <v>7340268</v>
      </c>
      <c r="P30" s="253">
        <v>17513155</v>
      </c>
      <c r="Q30" s="254">
        <f>SUM(K30:P30)</f>
        <v>3482170743</v>
      </c>
    </row>
    <row r="31" spans="1:17" x14ac:dyDescent="0.25">
      <c r="A31" s="193">
        <v>9</v>
      </c>
      <c r="B31" s="310" t="s">
        <v>330</v>
      </c>
      <c r="C31" s="311"/>
      <c r="D31" s="311"/>
      <c r="E31" s="311"/>
      <c r="F31" s="311"/>
      <c r="G31" s="312"/>
      <c r="H31" s="325">
        <f>Q37</f>
        <v>1866380165</v>
      </c>
      <c r="I31" s="326"/>
      <c r="K31" s="255">
        <v>928418273</v>
      </c>
      <c r="L31" s="256">
        <v>59375987</v>
      </c>
      <c r="M31" s="256">
        <v>20832888</v>
      </c>
      <c r="N31" s="256">
        <v>14463715</v>
      </c>
      <c r="O31" s="256">
        <v>5724815</v>
      </c>
      <c r="P31" s="256">
        <v>1325838</v>
      </c>
      <c r="Q31" s="257">
        <f>SUM(K31:P31)</f>
        <v>1030141516</v>
      </c>
    </row>
    <row r="32" spans="1:17" x14ac:dyDescent="0.25">
      <c r="A32" s="193">
        <v>10</v>
      </c>
      <c r="B32" s="310" t="s">
        <v>331</v>
      </c>
      <c r="C32" s="311"/>
      <c r="D32" s="311"/>
      <c r="E32" s="311"/>
      <c r="F32" s="311"/>
      <c r="G32" s="312"/>
      <c r="H32" s="327">
        <f>'[2]gas medis'!$F$13</f>
        <v>32413920</v>
      </c>
      <c r="I32" s="328"/>
      <c r="K32" s="258"/>
      <c r="L32" s="259"/>
      <c r="M32" s="259"/>
      <c r="N32" s="259"/>
      <c r="O32" s="259"/>
      <c r="P32" s="259"/>
      <c r="Q32" s="257">
        <f>Q30+Q31</f>
        <v>4512312259</v>
      </c>
    </row>
    <row r="33" spans="1:17" x14ac:dyDescent="0.25">
      <c r="A33" s="193">
        <v>11</v>
      </c>
      <c r="B33" s="310" t="s">
        <v>332</v>
      </c>
      <c r="C33" s="311"/>
      <c r="D33" s="311"/>
      <c r="E33" s="311"/>
      <c r="F33" s="311"/>
      <c r="G33" s="312"/>
      <c r="H33" s="323">
        <f>'[3]JUN 2023'!$F$59</f>
        <v>59786009</v>
      </c>
      <c r="I33" s="329"/>
      <c r="K33" s="260">
        <v>18631801</v>
      </c>
      <c r="L33" s="261"/>
      <c r="M33" s="261"/>
      <c r="N33" s="261"/>
      <c r="O33" s="261"/>
      <c r="P33" s="261"/>
      <c r="Q33" s="262">
        <f>Q32+K33</f>
        <v>4530944060</v>
      </c>
    </row>
    <row r="34" spans="1:17" x14ac:dyDescent="0.25">
      <c r="A34" s="193">
        <v>12</v>
      </c>
      <c r="B34" s="310" t="s">
        <v>333</v>
      </c>
      <c r="C34" s="311"/>
      <c r="D34" s="311"/>
      <c r="E34" s="311"/>
      <c r="F34" s="311"/>
      <c r="G34" s="312"/>
      <c r="H34" s="313">
        <f>'[4]JUNI 2023'!$F$268</f>
        <v>1180286707</v>
      </c>
      <c r="I34" s="314"/>
    </row>
    <row r="35" spans="1:17" x14ac:dyDescent="0.25">
      <c r="A35" s="193">
        <v>13</v>
      </c>
      <c r="B35" s="332" t="s">
        <v>334</v>
      </c>
      <c r="C35" s="333"/>
      <c r="D35" s="333"/>
      <c r="E35" s="333"/>
      <c r="F35" s="333"/>
      <c r="G35" s="333"/>
      <c r="H35" s="323">
        <f>[2]Radiologi!$H$20:$I$20</f>
        <v>144199534</v>
      </c>
      <c r="I35" s="324"/>
    </row>
    <row r="36" spans="1:17" x14ac:dyDescent="0.25">
      <c r="A36" s="193">
        <v>14</v>
      </c>
      <c r="B36" s="332" t="s">
        <v>335</v>
      </c>
      <c r="C36" s="333"/>
      <c r="D36" s="333"/>
      <c r="E36" s="333"/>
      <c r="F36" s="333"/>
      <c r="G36" s="333"/>
      <c r="H36" s="323">
        <f>[2]BDRS!$H$30:$I$30</f>
        <v>265228796</v>
      </c>
      <c r="I36" s="324"/>
      <c r="L36" s="302" t="s">
        <v>425</v>
      </c>
      <c r="M36" s="302"/>
      <c r="N36" s="302"/>
    </row>
    <row r="37" spans="1:17" x14ac:dyDescent="0.25">
      <c r="A37" s="193">
        <v>15</v>
      </c>
      <c r="B37" s="332" t="s">
        <v>336</v>
      </c>
      <c r="C37" s="333"/>
      <c r="D37" s="333"/>
      <c r="E37" s="333"/>
      <c r="F37" s="333"/>
      <c r="G37" s="333"/>
      <c r="H37" s="323">
        <v>37854000</v>
      </c>
      <c r="I37" s="324"/>
      <c r="K37" s="263">
        <v>1586043479</v>
      </c>
      <c r="L37" s="264">
        <v>54008501</v>
      </c>
      <c r="M37" s="264">
        <v>5874462</v>
      </c>
      <c r="N37" s="264">
        <v>84930660</v>
      </c>
      <c r="O37" s="264">
        <v>1011392</v>
      </c>
      <c r="P37" s="264">
        <v>134511671</v>
      </c>
      <c r="Q37" s="265">
        <f>SUM(K37:P37)</f>
        <v>1866380165</v>
      </c>
    </row>
    <row r="38" spans="1:17" x14ac:dyDescent="0.25">
      <c r="A38" s="193">
        <v>16</v>
      </c>
      <c r="B38" s="332" t="s">
        <v>337</v>
      </c>
      <c r="C38" s="333"/>
      <c r="D38" s="333"/>
      <c r="E38" s="333"/>
      <c r="F38" s="333"/>
      <c r="G38" s="333"/>
      <c r="H38" s="323">
        <f>[2]HD!$H$30:$I$30</f>
        <v>100413821</v>
      </c>
      <c r="I38" s="324"/>
    </row>
    <row r="39" spans="1:17" x14ac:dyDescent="0.25">
      <c r="A39" s="193">
        <v>17</v>
      </c>
      <c r="B39" s="333" t="s">
        <v>412</v>
      </c>
      <c r="C39" s="333"/>
      <c r="D39" s="333"/>
      <c r="E39" s="333"/>
      <c r="F39" s="333"/>
      <c r="G39" s="333"/>
      <c r="H39" s="340">
        <f>H89</f>
        <v>44885086</v>
      </c>
      <c r="I39" s="341"/>
    </row>
    <row r="40" spans="1:17" x14ac:dyDescent="0.25">
      <c r="A40" s="193">
        <v>18</v>
      </c>
      <c r="B40" s="338" t="s">
        <v>370</v>
      </c>
      <c r="C40" s="338"/>
      <c r="D40" s="338"/>
      <c r="E40" s="338"/>
      <c r="F40" s="338"/>
      <c r="G40" s="339"/>
      <c r="H40" s="342">
        <f>H90</f>
        <v>128250000</v>
      </c>
      <c r="I40" s="343"/>
    </row>
    <row r="41" spans="1:17" x14ac:dyDescent="0.25">
      <c r="A41" s="44"/>
      <c r="B41" s="334" t="s">
        <v>264</v>
      </c>
      <c r="C41" s="335"/>
      <c r="D41" s="335"/>
      <c r="E41" s="335"/>
      <c r="F41" s="335"/>
      <c r="G41" s="335"/>
      <c r="H41" s="336">
        <f>SUM(H23:I40)</f>
        <v>9549689335</v>
      </c>
      <c r="I41" s="337"/>
    </row>
    <row r="43" spans="1:17" x14ac:dyDescent="0.25">
      <c r="A43" s="190"/>
      <c r="B43" s="190" t="s">
        <v>338</v>
      </c>
      <c r="C43" s="190"/>
      <c r="D43" s="190"/>
      <c r="E43" s="190"/>
      <c r="F43" s="190"/>
      <c r="G43" s="190"/>
      <c r="H43" s="190"/>
      <c r="I43" s="190"/>
    </row>
    <row r="44" spans="1:17" x14ac:dyDescent="0.25">
      <c r="A44" s="190"/>
      <c r="B44" s="190"/>
      <c r="C44" s="190"/>
      <c r="D44" s="190"/>
      <c r="E44" s="190"/>
      <c r="F44" s="190"/>
      <c r="G44" s="190"/>
      <c r="H44" s="190"/>
      <c r="I44" s="190"/>
    </row>
    <row r="45" spans="1:17" x14ac:dyDescent="0.25">
      <c r="A45" s="190"/>
      <c r="B45" s="190"/>
      <c r="C45" s="190"/>
      <c r="D45" s="190"/>
      <c r="E45" s="190"/>
      <c r="F45" s="190"/>
      <c r="G45" s="190"/>
      <c r="H45" s="190"/>
      <c r="I45" s="190"/>
    </row>
    <row r="46" spans="1:17" x14ac:dyDescent="0.25">
      <c r="A46" s="344"/>
      <c r="B46" s="344"/>
      <c r="C46" s="344"/>
      <c r="D46" s="190"/>
      <c r="E46" s="190"/>
      <c r="F46" s="190"/>
      <c r="G46" s="344" t="s">
        <v>339</v>
      </c>
      <c r="H46" s="344"/>
      <c r="I46" s="344"/>
      <c r="J46" s="190"/>
    </row>
    <row r="47" spans="1:17" x14ac:dyDescent="0.25">
      <c r="A47" s="344" t="s">
        <v>340</v>
      </c>
      <c r="B47" s="344"/>
      <c r="C47" s="344"/>
      <c r="D47" s="190"/>
      <c r="E47" s="190"/>
      <c r="F47" s="190"/>
      <c r="G47" s="344" t="s">
        <v>341</v>
      </c>
      <c r="H47" s="344"/>
      <c r="I47" s="344"/>
      <c r="J47" s="190"/>
    </row>
    <row r="48" spans="1:17" x14ac:dyDescent="0.25">
      <c r="A48" s="344"/>
      <c r="B48" s="344"/>
      <c r="C48" s="344"/>
      <c r="D48" s="190"/>
      <c r="E48" s="190"/>
      <c r="F48" s="190"/>
      <c r="G48" s="344"/>
      <c r="H48" s="344"/>
      <c r="I48" s="344"/>
      <c r="J48" s="190"/>
    </row>
    <row r="49" spans="1:12" x14ac:dyDescent="0.25">
      <c r="A49" s="344"/>
      <c r="B49" s="344"/>
      <c r="C49" s="344"/>
      <c r="D49" s="190"/>
      <c r="E49" s="190"/>
      <c r="F49" s="190"/>
      <c r="G49" s="344"/>
      <c r="H49" s="344"/>
      <c r="I49" s="344"/>
      <c r="J49" s="190"/>
    </row>
    <row r="50" spans="1:12" x14ac:dyDescent="0.25">
      <c r="A50" s="345" t="s">
        <v>342</v>
      </c>
      <c r="B50" s="345"/>
      <c r="C50" s="345"/>
      <c r="D50" s="194"/>
      <c r="E50" s="190"/>
      <c r="F50" s="190"/>
      <c r="G50" s="345" t="s">
        <v>266</v>
      </c>
      <c r="H50" s="345"/>
      <c r="I50" s="345"/>
      <c r="J50" s="194"/>
    </row>
    <row r="51" spans="1:12" x14ac:dyDescent="0.25">
      <c r="A51" s="344" t="s">
        <v>343</v>
      </c>
      <c r="B51" s="344"/>
      <c r="C51" s="344"/>
      <c r="D51" s="190"/>
      <c r="E51" s="190"/>
      <c r="F51" s="190"/>
      <c r="G51" s="344" t="s">
        <v>344</v>
      </c>
      <c r="H51" s="344"/>
      <c r="I51" s="344"/>
      <c r="J51" s="190"/>
    </row>
    <row r="52" spans="1:12" x14ac:dyDescent="0.25">
      <c r="A52" s="195"/>
      <c r="B52" s="195"/>
      <c r="C52" s="195"/>
      <c r="D52" s="195"/>
      <c r="E52" s="190"/>
      <c r="F52" s="190"/>
      <c r="G52" s="195"/>
      <c r="H52" s="195"/>
      <c r="I52" s="195"/>
      <c r="J52" s="195"/>
    </row>
    <row r="53" spans="1:12" x14ac:dyDescent="0.25">
      <c r="A53" s="344" t="s">
        <v>345</v>
      </c>
      <c r="B53" s="344"/>
      <c r="C53" s="344"/>
      <c r="D53" s="344"/>
      <c r="E53" s="344"/>
      <c r="F53" s="344"/>
      <c r="G53" s="344"/>
      <c r="H53" s="344"/>
      <c r="I53" s="344"/>
      <c r="J53" s="190"/>
    </row>
    <row r="54" spans="1:12" x14ac:dyDescent="0.25">
      <c r="A54" s="344" t="s">
        <v>346</v>
      </c>
      <c r="B54" s="344"/>
      <c r="C54" s="344"/>
      <c r="D54" s="344"/>
      <c r="E54" s="344"/>
      <c r="F54" s="344"/>
      <c r="G54" s="344"/>
      <c r="H54" s="344"/>
      <c r="I54" s="344"/>
      <c r="J54" s="190"/>
    </row>
    <row r="55" spans="1:12" x14ac:dyDescent="0.25">
      <c r="A55" s="303"/>
      <c r="B55" s="303"/>
      <c r="C55" s="303"/>
      <c r="D55" s="303"/>
      <c r="E55" s="303"/>
      <c r="F55" s="303"/>
      <c r="G55" s="303"/>
      <c r="H55" s="303"/>
      <c r="I55" s="303"/>
    </row>
    <row r="56" spans="1:12" x14ac:dyDescent="0.25">
      <c r="A56" s="303"/>
      <c r="B56" s="303"/>
      <c r="C56" s="303"/>
      <c r="D56" s="303"/>
      <c r="E56" s="303"/>
      <c r="F56" s="303"/>
      <c r="G56" s="303"/>
      <c r="H56" s="303"/>
      <c r="I56" s="303"/>
    </row>
    <row r="57" spans="1:12" x14ac:dyDescent="0.25">
      <c r="A57" s="345" t="s">
        <v>428</v>
      </c>
      <c r="B57" s="345"/>
      <c r="C57" s="345"/>
      <c r="D57" s="345"/>
      <c r="E57" s="345"/>
      <c r="F57" s="345"/>
      <c r="G57" s="345"/>
      <c r="H57" s="345"/>
      <c r="I57" s="345"/>
      <c r="J57" s="194"/>
    </row>
    <row r="58" spans="1:12" x14ac:dyDescent="0.25">
      <c r="A58" s="344" t="s">
        <v>347</v>
      </c>
      <c r="B58" s="344"/>
      <c r="C58" s="344"/>
      <c r="D58" s="344"/>
      <c r="E58" s="344"/>
      <c r="F58" s="344"/>
      <c r="G58" s="344"/>
      <c r="H58" s="344"/>
      <c r="I58" s="344"/>
      <c r="J58" s="190"/>
    </row>
    <row r="59" spans="1:12" x14ac:dyDescent="0.25">
      <c r="A59" s="344" t="s">
        <v>348</v>
      </c>
      <c r="B59" s="344"/>
      <c r="C59" s="344"/>
      <c r="D59" s="344"/>
      <c r="E59" s="344"/>
      <c r="F59" s="344"/>
      <c r="G59" s="344"/>
      <c r="H59" s="344"/>
      <c r="I59" s="344"/>
      <c r="J59" s="190"/>
    </row>
    <row r="61" spans="1:12" ht="18.75" x14ac:dyDescent="0.25">
      <c r="A61" s="303"/>
      <c r="B61" s="346" t="s">
        <v>416</v>
      </c>
      <c r="C61" s="346"/>
      <c r="D61" s="346"/>
      <c r="E61" s="346"/>
      <c r="F61" s="346"/>
      <c r="G61" s="346"/>
      <c r="H61" s="346"/>
      <c r="I61" s="346"/>
      <c r="K61" s="180"/>
      <c r="L61" s="180"/>
    </row>
    <row r="62" spans="1:12" ht="31.5" x14ac:dyDescent="0.25">
      <c r="A62" s="303"/>
      <c r="B62" s="347" t="s">
        <v>306</v>
      </c>
      <c r="C62" s="347"/>
      <c r="D62" s="347"/>
      <c r="E62" s="347"/>
      <c r="F62" s="347"/>
      <c r="G62" s="347"/>
      <c r="H62" s="347"/>
      <c r="I62" s="347"/>
      <c r="K62" s="180"/>
      <c r="L62" s="180"/>
    </row>
    <row r="63" spans="1:12" x14ac:dyDescent="0.25">
      <c r="A63" s="303"/>
      <c r="B63" s="306" t="s">
        <v>307</v>
      </c>
      <c r="C63" s="306"/>
      <c r="D63" s="306"/>
      <c r="E63" s="306"/>
      <c r="F63" s="306"/>
      <c r="G63" s="306"/>
      <c r="H63" s="306"/>
      <c r="I63" s="306"/>
      <c r="K63" s="180"/>
      <c r="L63" s="180"/>
    </row>
    <row r="64" spans="1:12" x14ac:dyDescent="0.25">
      <c r="A64" s="180"/>
      <c r="B64" s="348" t="s">
        <v>308</v>
      </c>
      <c r="C64" s="348"/>
      <c r="D64" s="348"/>
      <c r="E64" s="348"/>
      <c r="F64" s="348"/>
      <c r="G64" s="348"/>
      <c r="H64" s="348"/>
      <c r="I64" s="348"/>
      <c r="K64" s="180"/>
      <c r="L64" s="180"/>
    </row>
    <row r="65" spans="1:12" ht="15.75" thickBot="1" x14ac:dyDescent="0.3">
      <c r="A65" s="188"/>
      <c r="B65" s="349" t="s">
        <v>309</v>
      </c>
      <c r="C65" s="349"/>
      <c r="D65" s="349"/>
      <c r="E65" s="349"/>
      <c r="F65" s="349"/>
      <c r="G65" s="349"/>
      <c r="H65" s="349"/>
      <c r="I65" s="349"/>
      <c r="J65" s="250"/>
      <c r="K65" s="180"/>
      <c r="L65" s="180"/>
    </row>
    <row r="66" spans="1:12" x14ac:dyDescent="0.25">
      <c r="K66" s="180"/>
      <c r="L66" s="180"/>
    </row>
    <row r="67" spans="1:12" ht="15.75" x14ac:dyDescent="0.25">
      <c r="C67" s="307" t="s">
        <v>310</v>
      </c>
      <c r="D67" s="307"/>
      <c r="E67" s="307"/>
      <c r="F67" s="307"/>
      <c r="G67" s="307"/>
      <c r="H67" s="307"/>
      <c r="K67" s="180"/>
      <c r="L67" s="180"/>
    </row>
    <row r="68" spans="1:12" x14ac:dyDescent="0.25">
      <c r="C68" s="315" t="s">
        <v>421</v>
      </c>
      <c r="D68" s="315"/>
      <c r="E68" s="315"/>
      <c r="F68" s="315"/>
      <c r="G68" s="315"/>
      <c r="H68" s="315"/>
      <c r="K68" s="180"/>
      <c r="L68" s="180"/>
    </row>
    <row r="69" spans="1:12" x14ac:dyDescent="0.25">
      <c r="C69" s="355" t="s">
        <v>417</v>
      </c>
      <c r="D69" s="355"/>
      <c r="E69" s="355"/>
      <c r="F69" s="355"/>
      <c r="G69" s="355"/>
      <c r="H69" s="355"/>
      <c r="K69" s="180"/>
      <c r="L69" s="180"/>
    </row>
    <row r="70" spans="1:12" x14ac:dyDescent="0.25">
      <c r="K70" s="180"/>
      <c r="L70" s="180"/>
    </row>
    <row r="71" spans="1:12" x14ac:dyDescent="0.25">
      <c r="A71" s="190"/>
      <c r="B71" s="190" t="s">
        <v>426</v>
      </c>
      <c r="C71" s="190"/>
      <c r="D71" s="190"/>
      <c r="E71" s="190"/>
      <c r="F71" s="190"/>
      <c r="G71" s="190"/>
      <c r="H71" s="190"/>
      <c r="I71" s="190"/>
      <c r="J71" s="251"/>
      <c r="K71" s="180"/>
      <c r="L71" s="180"/>
    </row>
    <row r="72" spans="1:12" x14ac:dyDescent="0.25">
      <c r="A72" s="190"/>
      <c r="B72" s="190" t="s">
        <v>312</v>
      </c>
      <c r="C72" s="190" t="s">
        <v>313</v>
      </c>
      <c r="D72" s="190"/>
      <c r="E72" s="190"/>
      <c r="F72" s="190"/>
      <c r="G72" s="190"/>
      <c r="H72" s="190"/>
      <c r="I72" s="190"/>
      <c r="J72" s="190"/>
      <c r="K72" s="180"/>
      <c r="L72" s="180"/>
    </row>
    <row r="73" spans="1:12" x14ac:dyDescent="0.25">
      <c r="A73" s="190"/>
      <c r="B73" s="190" t="s">
        <v>314</v>
      </c>
      <c r="C73" s="190" t="s">
        <v>315</v>
      </c>
      <c r="D73" s="190"/>
      <c r="E73" s="190"/>
      <c r="F73" s="190"/>
      <c r="G73" s="190"/>
      <c r="H73" s="190"/>
      <c r="I73" s="190"/>
      <c r="J73" s="190"/>
      <c r="K73" s="180"/>
      <c r="L73" s="180"/>
    </row>
    <row r="74" spans="1:12" x14ac:dyDescent="0.25">
      <c r="A74" s="190"/>
      <c r="B74" s="190" t="s">
        <v>316</v>
      </c>
      <c r="C74" s="190" t="s">
        <v>317</v>
      </c>
      <c r="D74" s="190"/>
      <c r="E74" s="190"/>
      <c r="F74" s="190"/>
      <c r="G74" s="190"/>
      <c r="H74" s="190"/>
      <c r="I74" s="190"/>
      <c r="J74" s="190"/>
      <c r="K74" s="180"/>
      <c r="L74" s="180"/>
    </row>
    <row r="75" spans="1:12" x14ac:dyDescent="0.25">
      <c r="A75" s="190"/>
      <c r="B75" s="190"/>
      <c r="C75" s="190" t="s">
        <v>318</v>
      </c>
      <c r="D75" s="190"/>
      <c r="E75" s="190"/>
      <c r="F75" s="190"/>
      <c r="G75" s="190"/>
      <c r="H75" s="190"/>
      <c r="I75" s="190"/>
      <c r="J75" s="190"/>
      <c r="K75" s="180"/>
      <c r="L75" s="180"/>
    </row>
    <row r="76" spans="1:12" x14ac:dyDescent="0.25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80"/>
      <c r="L76" s="180"/>
    </row>
    <row r="77" spans="1:12" x14ac:dyDescent="0.25">
      <c r="A77" s="190"/>
      <c r="B77" s="190" t="s">
        <v>349</v>
      </c>
      <c r="C77" s="190"/>
      <c r="D77" s="190"/>
      <c r="E77" s="190"/>
      <c r="F77" s="190"/>
      <c r="G77" s="190"/>
      <c r="H77" s="190"/>
      <c r="I77" s="190"/>
      <c r="J77" s="190"/>
      <c r="K77" s="180"/>
      <c r="L77" s="180"/>
    </row>
    <row r="78" spans="1:12" x14ac:dyDescent="0.25">
      <c r="A78" s="190" t="s">
        <v>420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80"/>
      <c r="L78" s="180"/>
    </row>
    <row r="79" spans="1:12" x14ac:dyDescent="0.25">
      <c r="A79" s="190" t="s">
        <v>350</v>
      </c>
      <c r="B79" s="190"/>
      <c r="C79" s="190"/>
      <c r="D79" s="190"/>
      <c r="E79" s="190"/>
      <c r="F79" s="190"/>
      <c r="G79" s="190"/>
      <c r="H79" s="190"/>
      <c r="I79" s="190"/>
      <c r="J79" s="190"/>
      <c r="K79" s="180"/>
      <c r="L79" s="180"/>
    </row>
    <row r="80" spans="1:12" x14ac:dyDescent="0.25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80"/>
      <c r="L80" s="180"/>
    </row>
    <row r="81" spans="1:12" x14ac:dyDescent="0.25">
      <c r="A81" s="191" t="s">
        <v>3</v>
      </c>
      <c r="B81" s="317" t="s">
        <v>321</v>
      </c>
      <c r="C81" s="317"/>
      <c r="D81" s="317"/>
      <c r="E81" s="317"/>
      <c r="F81" s="317"/>
      <c r="G81" s="317"/>
      <c r="H81" s="317" t="s">
        <v>322</v>
      </c>
      <c r="I81" s="317"/>
      <c r="K81" s="180"/>
      <c r="L81" s="180"/>
    </row>
    <row r="82" spans="1:12" x14ac:dyDescent="0.25">
      <c r="A82" s="192"/>
      <c r="B82" s="350"/>
      <c r="C82" s="318"/>
      <c r="D82" s="318"/>
      <c r="E82" s="318"/>
      <c r="F82" s="318"/>
      <c r="G82" s="318"/>
      <c r="H82" s="351"/>
      <c r="I82" s="351"/>
      <c r="K82" s="180"/>
      <c r="L82" s="180"/>
    </row>
    <row r="83" spans="1:12" x14ac:dyDescent="0.25">
      <c r="A83" s="196">
        <v>1</v>
      </c>
      <c r="B83" s="352" t="s">
        <v>323</v>
      </c>
      <c r="C83" s="353"/>
      <c r="D83" s="353"/>
      <c r="E83" s="353"/>
      <c r="F83" s="353"/>
      <c r="G83" s="353"/>
      <c r="H83" s="354">
        <v>299938485</v>
      </c>
      <c r="I83" s="354"/>
      <c r="K83" s="180"/>
      <c r="L83" s="180"/>
    </row>
    <row r="84" spans="1:12" x14ac:dyDescent="0.25">
      <c r="A84" s="193">
        <v>2</v>
      </c>
      <c r="B84" s="312" t="s">
        <v>324</v>
      </c>
      <c r="C84" s="308"/>
      <c r="D84" s="308"/>
      <c r="E84" s="308"/>
      <c r="F84" s="308"/>
      <c r="G84" s="308"/>
      <c r="H84" s="354">
        <v>166400487</v>
      </c>
      <c r="I84" s="354"/>
      <c r="K84" s="180"/>
      <c r="L84" s="180"/>
    </row>
    <row r="85" spans="1:12" x14ac:dyDescent="0.25">
      <c r="A85" s="193">
        <v>3</v>
      </c>
      <c r="B85" s="312" t="s">
        <v>302</v>
      </c>
      <c r="C85" s="308"/>
      <c r="D85" s="308"/>
      <c r="E85" s="308"/>
      <c r="F85" s="308"/>
      <c r="G85" s="308"/>
      <c r="H85" s="358">
        <v>391191850</v>
      </c>
      <c r="I85" s="358"/>
      <c r="K85" s="180"/>
      <c r="L85" s="180"/>
    </row>
    <row r="86" spans="1:12" x14ac:dyDescent="0.25">
      <c r="A86" s="193">
        <v>4</v>
      </c>
      <c r="B86" s="312" t="s">
        <v>325</v>
      </c>
      <c r="C86" s="308"/>
      <c r="D86" s="308"/>
      <c r="E86" s="308"/>
      <c r="F86" s="308"/>
      <c r="G86" s="310"/>
      <c r="H86" s="359">
        <v>174330210</v>
      </c>
      <c r="I86" s="360"/>
      <c r="K86" s="180"/>
      <c r="L86" s="180"/>
    </row>
    <row r="87" spans="1:12" x14ac:dyDescent="0.25">
      <c r="A87" s="193">
        <v>5</v>
      </c>
      <c r="B87" s="312" t="s">
        <v>326</v>
      </c>
      <c r="C87" s="308"/>
      <c r="D87" s="308"/>
      <c r="E87" s="308"/>
      <c r="F87" s="308"/>
      <c r="G87" s="308"/>
      <c r="H87" s="361">
        <v>60014870</v>
      </c>
      <c r="I87" s="362"/>
      <c r="K87" s="180"/>
      <c r="L87" s="180"/>
    </row>
    <row r="88" spans="1:12" x14ac:dyDescent="0.25">
      <c r="A88" s="193">
        <v>6</v>
      </c>
      <c r="B88" s="312" t="s">
        <v>327</v>
      </c>
      <c r="C88" s="308"/>
      <c r="D88" s="308"/>
      <c r="E88" s="308"/>
      <c r="F88" s="308"/>
      <c r="G88" s="308"/>
      <c r="H88" s="354">
        <v>40603500</v>
      </c>
      <c r="I88" s="354"/>
      <c r="K88" s="180"/>
      <c r="L88" s="180"/>
    </row>
    <row r="89" spans="1:12" x14ac:dyDescent="0.25">
      <c r="A89" s="193">
        <v>7</v>
      </c>
      <c r="B89" s="333" t="s">
        <v>412</v>
      </c>
      <c r="C89" s="333"/>
      <c r="D89" s="333"/>
      <c r="E89" s="333"/>
      <c r="F89" s="333"/>
      <c r="G89" s="333"/>
      <c r="H89" s="354">
        <v>44885086</v>
      </c>
      <c r="I89" s="354"/>
      <c r="K89" s="180"/>
      <c r="L89" s="180"/>
    </row>
    <row r="90" spans="1:12" x14ac:dyDescent="0.25">
      <c r="A90" s="32">
        <v>8</v>
      </c>
      <c r="B90" s="338" t="s">
        <v>370</v>
      </c>
      <c r="C90" s="338"/>
      <c r="D90" s="338"/>
      <c r="E90" s="338"/>
      <c r="F90" s="338"/>
      <c r="G90" s="339"/>
      <c r="H90" s="327">
        <v>128250000</v>
      </c>
      <c r="I90" s="328"/>
      <c r="K90" s="180"/>
      <c r="L90" s="180"/>
    </row>
    <row r="91" spans="1:12" x14ac:dyDescent="0.25">
      <c r="A91" s="239"/>
      <c r="B91" s="363"/>
      <c r="C91" s="364"/>
      <c r="D91" s="364"/>
      <c r="E91" s="364"/>
      <c r="F91" s="364"/>
      <c r="G91" s="365"/>
      <c r="H91" s="356"/>
      <c r="I91" s="357"/>
      <c r="K91" s="180"/>
      <c r="L91" s="180"/>
    </row>
    <row r="92" spans="1:12" x14ac:dyDescent="0.25">
      <c r="A92" s="44"/>
      <c r="B92" s="334" t="s">
        <v>264</v>
      </c>
      <c r="C92" s="335"/>
      <c r="D92" s="335"/>
      <c r="E92" s="335"/>
      <c r="F92" s="335"/>
      <c r="G92" s="335"/>
      <c r="H92" s="336">
        <f>SUM(H82:I91)</f>
        <v>1305614488</v>
      </c>
      <c r="I92" s="337"/>
      <c r="K92" s="180"/>
      <c r="L92" s="180"/>
    </row>
    <row r="93" spans="1:12" x14ac:dyDescent="0.25">
      <c r="K93" s="180"/>
      <c r="L93" s="180"/>
    </row>
    <row r="94" spans="1:12" x14ac:dyDescent="0.25">
      <c r="A94" s="190"/>
      <c r="B94" s="190" t="s">
        <v>338</v>
      </c>
      <c r="C94" s="190"/>
      <c r="D94" s="190"/>
      <c r="E94" s="190"/>
      <c r="F94" s="190"/>
      <c r="G94" s="190"/>
      <c r="H94" s="190"/>
      <c r="I94" s="190"/>
      <c r="K94" s="180"/>
      <c r="L94" s="180"/>
    </row>
    <row r="95" spans="1:12" x14ac:dyDescent="0.25">
      <c r="A95" s="190"/>
      <c r="B95" s="190"/>
      <c r="C95" s="190"/>
      <c r="D95" s="190"/>
      <c r="E95" s="190"/>
      <c r="F95" s="190"/>
      <c r="G95" s="190"/>
      <c r="H95" s="190"/>
      <c r="I95" s="190"/>
      <c r="K95" s="180"/>
      <c r="L95" s="180"/>
    </row>
    <row r="96" spans="1:12" x14ac:dyDescent="0.25">
      <c r="A96" s="190"/>
      <c r="B96" s="190"/>
      <c r="C96" s="190"/>
      <c r="D96" s="190"/>
      <c r="E96" s="190"/>
      <c r="F96" s="190"/>
      <c r="G96" s="190"/>
      <c r="H96" s="190"/>
      <c r="I96" s="190"/>
      <c r="K96" s="180"/>
      <c r="L96" s="180"/>
    </row>
    <row r="97" spans="1:12" x14ac:dyDescent="0.25">
      <c r="A97" s="190"/>
      <c r="B97" s="190"/>
      <c r="C97" s="190"/>
      <c r="D97" s="190"/>
      <c r="E97" s="190"/>
      <c r="F97" s="190"/>
      <c r="G97" s="190"/>
      <c r="H97" s="190"/>
      <c r="I97" s="190"/>
      <c r="K97" s="180"/>
      <c r="L97" s="180"/>
    </row>
    <row r="98" spans="1:12" x14ac:dyDescent="0.25">
      <c r="A98" s="344"/>
      <c r="B98" s="344"/>
      <c r="C98" s="344"/>
      <c r="D98" s="190"/>
      <c r="E98" s="190"/>
      <c r="F98" s="190"/>
      <c r="G98" s="344" t="s">
        <v>339</v>
      </c>
      <c r="H98" s="344"/>
      <c r="I98" s="344"/>
      <c r="K98" s="180"/>
      <c r="L98" s="180"/>
    </row>
    <row r="99" spans="1:12" x14ac:dyDescent="0.25">
      <c r="A99" s="344" t="s">
        <v>340</v>
      </c>
      <c r="B99" s="344"/>
      <c r="C99" s="344"/>
      <c r="D99" s="190"/>
      <c r="E99" s="190"/>
      <c r="F99" s="190"/>
      <c r="G99" s="344" t="s">
        <v>341</v>
      </c>
      <c r="H99" s="344"/>
      <c r="I99" s="344"/>
      <c r="K99" s="180"/>
      <c r="L99" s="180"/>
    </row>
    <row r="100" spans="1:12" x14ac:dyDescent="0.25">
      <c r="A100" s="344"/>
      <c r="B100" s="344"/>
      <c r="C100" s="344"/>
      <c r="D100" s="190"/>
      <c r="E100" s="190"/>
      <c r="F100" s="190"/>
      <c r="G100" s="344"/>
      <c r="H100" s="344"/>
      <c r="I100" s="344"/>
      <c r="K100" s="180"/>
      <c r="L100" s="180"/>
    </row>
    <row r="101" spans="1:12" x14ac:dyDescent="0.25">
      <c r="A101" s="344"/>
      <c r="B101" s="344"/>
      <c r="C101" s="344"/>
      <c r="D101" s="190"/>
      <c r="E101" s="190"/>
      <c r="F101" s="190"/>
      <c r="G101" s="344"/>
      <c r="H101" s="344"/>
      <c r="I101" s="344"/>
      <c r="K101" s="180"/>
      <c r="L101" s="180"/>
    </row>
    <row r="102" spans="1:12" x14ac:dyDescent="0.25">
      <c r="A102" s="345" t="s">
        <v>342</v>
      </c>
      <c r="B102" s="345"/>
      <c r="C102" s="345"/>
      <c r="D102" s="194"/>
      <c r="E102" s="190"/>
      <c r="F102" s="190"/>
      <c r="G102" s="345" t="s">
        <v>266</v>
      </c>
      <c r="H102" s="345"/>
      <c r="I102" s="345"/>
      <c r="K102" s="180"/>
      <c r="L102" s="180"/>
    </row>
    <row r="103" spans="1:12" x14ac:dyDescent="0.25">
      <c r="A103" s="344" t="s">
        <v>343</v>
      </c>
      <c r="B103" s="344"/>
      <c r="C103" s="344"/>
      <c r="D103" s="190"/>
      <c r="E103" s="190"/>
      <c r="F103" s="190"/>
      <c r="G103" s="344" t="s">
        <v>344</v>
      </c>
      <c r="H103" s="344"/>
      <c r="I103" s="344"/>
      <c r="K103" s="180"/>
      <c r="L103" s="180"/>
    </row>
    <row r="104" spans="1:12" x14ac:dyDescent="0.25">
      <c r="A104" s="195"/>
      <c r="B104" s="195"/>
      <c r="C104" s="195"/>
      <c r="D104" s="195"/>
      <c r="E104" s="190"/>
      <c r="F104" s="190"/>
      <c r="G104" s="195"/>
      <c r="H104" s="195"/>
      <c r="I104" s="195"/>
      <c r="K104" s="180"/>
      <c r="L104" s="180"/>
    </row>
    <row r="105" spans="1:12" x14ac:dyDescent="0.25">
      <c r="A105" s="344" t="s">
        <v>345</v>
      </c>
      <c r="B105" s="344"/>
      <c r="C105" s="344"/>
      <c r="D105" s="344"/>
      <c r="E105" s="344"/>
      <c r="F105" s="344"/>
      <c r="G105" s="344"/>
      <c r="H105" s="344"/>
      <c r="I105" s="344"/>
      <c r="K105" s="180"/>
      <c r="L105" s="180"/>
    </row>
    <row r="106" spans="1:12" x14ac:dyDescent="0.25">
      <c r="A106" s="344" t="s">
        <v>346</v>
      </c>
      <c r="B106" s="344"/>
      <c r="C106" s="344"/>
      <c r="D106" s="344"/>
      <c r="E106" s="344"/>
      <c r="F106" s="344"/>
      <c r="G106" s="344"/>
      <c r="H106" s="344"/>
      <c r="I106" s="344"/>
      <c r="K106" s="180"/>
      <c r="L106" s="180"/>
    </row>
    <row r="107" spans="1:12" x14ac:dyDescent="0.25">
      <c r="A107" s="303"/>
      <c r="B107" s="303"/>
      <c r="C107" s="303"/>
      <c r="D107" s="303"/>
      <c r="E107" s="303"/>
      <c r="F107" s="303"/>
      <c r="G107" s="303"/>
      <c r="H107" s="303"/>
      <c r="I107" s="303"/>
      <c r="K107" s="180"/>
      <c r="L107" s="180"/>
    </row>
    <row r="108" spans="1:12" x14ac:dyDescent="0.25">
      <c r="A108" s="303"/>
      <c r="B108" s="303"/>
      <c r="C108" s="303"/>
      <c r="D108" s="303"/>
      <c r="E108" s="303"/>
      <c r="F108" s="303"/>
      <c r="G108" s="303"/>
      <c r="H108" s="303"/>
      <c r="I108" s="303"/>
      <c r="K108" s="180"/>
      <c r="L108" s="180"/>
    </row>
    <row r="109" spans="1:12" x14ac:dyDescent="0.25">
      <c r="A109" s="345" t="s">
        <v>428</v>
      </c>
      <c r="B109" s="345"/>
      <c r="C109" s="345"/>
      <c r="D109" s="345"/>
      <c r="E109" s="345"/>
      <c r="F109" s="345"/>
      <c r="G109" s="345"/>
      <c r="H109" s="345"/>
      <c r="I109" s="345"/>
      <c r="K109" s="180"/>
      <c r="L109" s="180"/>
    </row>
    <row r="110" spans="1:12" x14ac:dyDescent="0.25">
      <c r="A110" s="344" t="s">
        <v>347</v>
      </c>
      <c r="B110" s="344"/>
      <c r="C110" s="344"/>
      <c r="D110" s="344"/>
      <c r="E110" s="344"/>
      <c r="F110" s="344"/>
      <c r="G110" s="344"/>
      <c r="H110" s="344"/>
      <c r="I110" s="344"/>
      <c r="K110" s="180"/>
      <c r="L110" s="180"/>
    </row>
    <row r="111" spans="1:12" x14ac:dyDescent="0.25">
      <c r="A111" s="344" t="s">
        <v>348</v>
      </c>
      <c r="B111" s="344"/>
      <c r="C111" s="344"/>
      <c r="D111" s="344"/>
      <c r="E111" s="344"/>
      <c r="F111" s="344"/>
      <c r="G111" s="344"/>
      <c r="H111" s="344"/>
      <c r="I111" s="344"/>
      <c r="K111" s="180"/>
      <c r="L111" s="180"/>
    </row>
    <row r="112" spans="1:12" x14ac:dyDescent="0.25">
      <c r="K112" s="180"/>
      <c r="L112" s="180"/>
    </row>
    <row r="113" spans="11:12" x14ac:dyDescent="0.25">
      <c r="K113" s="180"/>
      <c r="L113" s="180"/>
    </row>
    <row r="114" spans="11:12" x14ac:dyDescent="0.25">
      <c r="K114" s="180"/>
      <c r="L114" s="180"/>
    </row>
    <row r="115" spans="11:12" x14ac:dyDescent="0.25">
      <c r="K115" s="180"/>
      <c r="L115" s="180"/>
    </row>
  </sheetData>
  <mergeCells count="120">
    <mergeCell ref="A108:I108"/>
    <mergeCell ref="A109:I109"/>
    <mergeCell ref="A110:I110"/>
    <mergeCell ref="A111:I111"/>
    <mergeCell ref="A103:C103"/>
    <mergeCell ref="G103:I103"/>
    <mergeCell ref="A105:I105"/>
    <mergeCell ref="A106:I106"/>
    <mergeCell ref="A107:I107"/>
    <mergeCell ref="A100:C100"/>
    <mergeCell ref="G100:I100"/>
    <mergeCell ref="A101:C101"/>
    <mergeCell ref="G101:I101"/>
    <mergeCell ref="A102:C102"/>
    <mergeCell ref="G102:I102"/>
    <mergeCell ref="B92:G92"/>
    <mergeCell ref="H92:I92"/>
    <mergeCell ref="A98:C98"/>
    <mergeCell ref="G98:I98"/>
    <mergeCell ref="A99:C99"/>
    <mergeCell ref="G99:I99"/>
    <mergeCell ref="B88:G88"/>
    <mergeCell ref="H88:I88"/>
    <mergeCell ref="B89:G89"/>
    <mergeCell ref="H89:I89"/>
    <mergeCell ref="B90:G90"/>
    <mergeCell ref="H91:I91"/>
    <mergeCell ref="B85:G85"/>
    <mergeCell ref="H85:I85"/>
    <mergeCell ref="B86:G86"/>
    <mergeCell ref="H86:I86"/>
    <mergeCell ref="B87:G87"/>
    <mergeCell ref="H87:I87"/>
    <mergeCell ref="B91:G91"/>
    <mergeCell ref="H90:I90"/>
    <mergeCell ref="B82:G82"/>
    <mergeCell ref="H82:I82"/>
    <mergeCell ref="B83:G83"/>
    <mergeCell ref="H83:I83"/>
    <mergeCell ref="B84:G84"/>
    <mergeCell ref="H84:I84"/>
    <mergeCell ref="C67:H67"/>
    <mergeCell ref="C68:H68"/>
    <mergeCell ref="C69:H69"/>
    <mergeCell ref="B81:G81"/>
    <mergeCell ref="H81:I81"/>
    <mergeCell ref="A58:I58"/>
    <mergeCell ref="A59:I59"/>
    <mergeCell ref="A61:A63"/>
    <mergeCell ref="B61:I61"/>
    <mergeCell ref="B62:I62"/>
    <mergeCell ref="B63:I63"/>
    <mergeCell ref="B64:I64"/>
    <mergeCell ref="B65:I65"/>
    <mergeCell ref="A53:I53"/>
    <mergeCell ref="A54:I54"/>
    <mergeCell ref="A55:I55"/>
    <mergeCell ref="A56:I56"/>
    <mergeCell ref="A57:I57"/>
    <mergeCell ref="A49:C49"/>
    <mergeCell ref="G49:I49"/>
    <mergeCell ref="A50:C50"/>
    <mergeCell ref="G50:I50"/>
    <mergeCell ref="A51:C51"/>
    <mergeCell ref="G51:I51"/>
    <mergeCell ref="A46:C46"/>
    <mergeCell ref="G46:I46"/>
    <mergeCell ref="A47:C47"/>
    <mergeCell ref="G47:I47"/>
    <mergeCell ref="A48:C48"/>
    <mergeCell ref="G48:I48"/>
    <mergeCell ref="B37:G37"/>
    <mergeCell ref="H37:I37"/>
    <mergeCell ref="B38:G38"/>
    <mergeCell ref="H38:I38"/>
    <mergeCell ref="B41:G41"/>
    <mergeCell ref="H41:I41"/>
    <mergeCell ref="B35:G35"/>
    <mergeCell ref="H35:I35"/>
    <mergeCell ref="B36:G36"/>
    <mergeCell ref="H36:I36"/>
    <mergeCell ref="B39:G39"/>
    <mergeCell ref="B40:G40"/>
    <mergeCell ref="H39:I39"/>
    <mergeCell ref="H40:I40"/>
    <mergeCell ref="H31:I31"/>
    <mergeCell ref="B32:G32"/>
    <mergeCell ref="H32:I32"/>
    <mergeCell ref="B33:G33"/>
    <mergeCell ref="H33:I33"/>
    <mergeCell ref="B30:G30"/>
    <mergeCell ref="H30:I30"/>
    <mergeCell ref="B27:G27"/>
    <mergeCell ref="H27:I27"/>
    <mergeCell ref="B28:G28"/>
    <mergeCell ref="H28:I28"/>
    <mergeCell ref="L29:N29"/>
    <mergeCell ref="L36:N36"/>
    <mergeCell ref="A2:A4"/>
    <mergeCell ref="B2:H2"/>
    <mergeCell ref="B3:H3"/>
    <mergeCell ref="B4:H4"/>
    <mergeCell ref="C8:G8"/>
    <mergeCell ref="B24:G24"/>
    <mergeCell ref="H24:I24"/>
    <mergeCell ref="B25:G25"/>
    <mergeCell ref="H25:I25"/>
    <mergeCell ref="B34:G34"/>
    <mergeCell ref="H34:I34"/>
    <mergeCell ref="B26:G26"/>
    <mergeCell ref="H26:I26"/>
    <mergeCell ref="C9:G9"/>
    <mergeCell ref="C10:G10"/>
    <mergeCell ref="B22:G22"/>
    <mergeCell ref="H22:I22"/>
    <mergeCell ref="B23:G23"/>
    <mergeCell ref="H23:I23"/>
    <mergeCell ref="B29:G29"/>
    <mergeCell ref="H29:I29"/>
    <mergeCell ref="B31:G31"/>
  </mergeCells>
  <pageMargins left="1.4960629921259843" right="0.31496062992125984" top="0.74803149606299213" bottom="0.74803149606299213" header="0.31496062992125984" footer="0.31496062992125984"/>
  <pageSetup paperSize="5" scale="85" orientation="portrait" horizontalDpi="4294967293" verticalDpi="0" r:id="rId1"/>
  <rowBreaks count="1" manualBreakCount="1">
    <brk id="6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9"/>
  <sheetViews>
    <sheetView workbookViewId="0">
      <selection activeCell="J9" sqref="J9"/>
    </sheetView>
  </sheetViews>
  <sheetFormatPr defaultRowHeight="15" x14ac:dyDescent="0.25"/>
  <cols>
    <col min="2" max="2" width="6" style="180" bestFit="1" customWidth="1"/>
    <col min="3" max="3" width="27" customWidth="1"/>
    <col min="4" max="4" width="12" bestFit="1" customWidth="1"/>
    <col min="5" max="5" width="23.85546875" bestFit="1" customWidth="1"/>
    <col min="6" max="6" width="36.5703125" customWidth="1"/>
  </cols>
  <sheetData>
    <row r="2" spans="2:6" ht="15.75" thickBot="1" x14ac:dyDescent="0.3"/>
    <row r="3" spans="2:6" ht="30" customHeight="1" thickBot="1" x14ac:dyDescent="0.3">
      <c r="B3" s="298" t="s">
        <v>366</v>
      </c>
      <c r="C3" s="299" t="s">
        <v>432</v>
      </c>
      <c r="D3" s="299" t="s">
        <v>433</v>
      </c>
      <c r="E3" s="299" t="s">
        <v>435</v>
      </c>
      <c r="F3" s="300" t="s">
        <v>434</v>
      </c>
    </row>
    <row r="4" spans="2:6" x14ac:dyDescent="0.25">
      <c r="B4" s="296"/>
      <c r="C4" s="286"/>
      <c r="D4" s="286"/>
      <c r="E4" s="285"/>
      <c r="F4" s="297"/>
    </row>
    <row r="5" spans="2:6" s="180" customFormat="1" x14ac:dyDescent="0.25">
      <c r="B5" s="289"/>
      <c r="C5" s="287"/>
      <c r="D5" s="287"/>
      <c r="E5" s="288"/>
      <c r="F5" s="290"/>
    </row>
    <row r="6" spans="2:6" x14ac:dyDescent="0.25">
      <c r="B6" s="289"/>
      <c r="C6" s="287"/>
      <c r="D6" s="287"/>
      <c r="E6" s="288"/>
      <c r="F6" s="290"/>
    </row>
    <row r="7" spans="2:6" x14ac:dyDescent="0.25">
      <c r="B7" s="291"/>
      <c r="C7" s="44"/>
      <c r="D7" s="44"/>
      <c r="E7" s="44"/>
      <c r="F7" s="292"/>
    </row>
    <row r="8" spans="2:6" x14ac:dyDescent="0.25">
      <c r="B8" s="291"/>
      <c r="C8" s="44"/>
      <c r="D8" s="44"/>
      <c r="E8" s="44"/>
      <c r="F8" s="292"/>
    </row>
    <row r="9" spans="2:6" x14ac:dyDescent="0.25">
      <c r="B9" s="291"/>
      <c r="C9" s="44"/>
      <c r="D9" s="44"/>
      <c r="E9" s="44"/>
      <c r="F9" s="292"/>
    </row>
    <row r="10" spans="2:6" x14ac:dyDescent="0.25">
      <c r="B10" s="291"/>
      <c r="C10" s="44"/>
      <c r="D10" s="44"/>
      <c r="E10" s="44"/>
      <c r="F10" s="292"/>
    </row>
    <row r="11" spans="2:6" x14ac:dyDescent="0.25">
      <c r="B11" s="291"/>
      <c r="C11" s="44"/>
      <c r="D11" s="44"/>
      <c r="E11" s="44"/>
      <c r="F11" s="292"/>
    </row>
    <row r="12" spans="2:6" x14ac:dyDescent="0.25">
      <c r="B12" s="291"/>
      <c r="C12" s="44"/>
      <c r="D12" s="44"/>
      <c r="E12" s="44"/>
      <c r="F12" s="292"/>
    </row>
    <row r="13" spans="2:6" x14ac:dyDescent="0.25">
      <c r="B13" s="291"/>
      <c r="C13" s="44"/>
      <c r="D13" s="44"/>
      <c r="E13" s="44"/>
      <c r="F13" s="292"/>
    </row>
    <row r="14" spans="2:6" x14ac:dyDescent="0.25">
      <c r="B14" s="291"/>
      <c r="C14" s="44"/>
      <c r="D14" s="44"/>
      <c r="E14" s="44"/>
      <c r="F14" s="292"/>
    </row>
    <row r="15" spans="2:6" x14ac:dyDescent="0.25">
      <c r="B15" s="291"/>
      <c r="C15" s="44"/>
      <c r="D15" s="44"/>
      <c r="E15" s="44"/>
      <c r="F15" s="292"/>
    </row>
    <row r="16" spans="2:6" x14ac:dyDescent="0.25">
      <c r="B16" s="291"/>
      <c r="C16" s="44"/>
      <c r="D16" s="44"/>
      <c r="E16" s="44"/>
      <c r="F16" s="292"/>
    </row>
    <row r="17" spans="2:6" x14ac:dyDescent="0.25">
      <c r="B17" s="291"/>
      <c r="C17" s="44"/>
      <c r="D17" s="44"/>
      <c r="E17" s="44"/>
      <c r="F17" s="292"/>
    </row>
    <row r="18" spans="2:6" x14ac:dyDescent="0.25">
      <c r="B18" s="291"/>
      <c r="C18" s="44"/>
      <c r="D18" s="44"/>
      <c r="E18" s="44"/>
      <c r="F18" s="292"/>
    </row>
    <row r="19" spans="2:6" ht="15.75" thickBot="1" x14ac:dyDescent="0.3">
      <c r="B19" s="293"/>
      <c r="C19" s="294"/>
      <c r="D19" s="294"/>
      <c r="E19" s="294"/>
      <c r="F19" s="295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6"/>
  <sheetViews>
    <sheetView tabSelected="1" zoomScaleNormal="100" zoomScaleSheetLayoutView="100" workbookViewId="0">
      <selection activeCell="A2" sqref="A2:J2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5" ht="9.75" customHeight="1" x14ac:dyDescent="0.25">
      <c r="E1" s="158"/>
      <c r="G1" s="165"/>
      <c r="J1" s="165"/>
    </row>
    <row r="2" spans="1:15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5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5" x14ac:dyDescent="0.25">
      <c r="A4" s="386" t="s">
        <v>303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5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5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5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5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5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5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5" x14ac:dyDescent="0.25">
      <c r="A11" s="5">
        <v>1</v>
      </c>
      <c r="B11" s="6" t="s">
        <v>13</v>
      </c>
      <c r="C11" s="5" t="s">
        <v>14</v>
      </c>
      <c r="D11" s="16">
        <v>8635</v>
      </c>
      <c r="E11" s="139"/>
      <c r="F11" s="16">
        <f>D11+E11</f>
        <v>8635</v>
      </c>
      <c r="G11" s="95">
        <v>1740</v>
      </c>
      <c r="H11" s="16">
        <f>F11-G11</f>
        <v>6895</v>
      </c>
      <c r="I11" s="16">
        <v>180</v>
      </c>
      <c r="J11" s="95">
        <f>H11*I11</f>
        <v>1241100</v>
      </c>
      <c r="K11" s="9" t="s">
        <v>15</v>
      </c>
    </row>
    <row r="12" spans="1:15" x14ac:dyDescent="0.25">
      <c r="A12" s="9">
        <v>2</v>
      </c>
      <c r="B12" s="10" t="s">
        <v>16</v>
      </c>
      <c r="C12" s="9" t="s">
        <v>14</v>
      </c>
      <c r="D12" s="16">
        <v>7025</v>
      </c>
      <c r="E12" s="139"/>
      <c r="F12" s="16">
        <f t="shared" ref="F12:F75" si="0">D12+E12</f>
        <v>7025</v>
      </c>
      <c r="G12" s="95">
        <v>810</v>
      </c>
      <c r="H12" s="16">
        <f t="shared" ref="H12:H75" si="1">F12-G12</f>
        <v>6215</v>
      </c>
      <c r="I12" s="16">
        <v>260</v>
      </c>
      <c r="J12" s="95">
        <f t="shared" ref="J12:J64" si="2">H12*I12</f>
        <v>1615900</v>
      </c>
      <c r="K12" s="9" t="s">
        <v>15</v>
      </c>
    </row>
    <row r="13" spans="1:15" x14ac:dyDescent="0.25">
      <c r="A13" s="5">
        <v>3</v>
      </c>
      <c r="B13" s="10" t="s">
        <v>17</v>
      </c>
      <c r="C13" s="9" t="s">
        <v>18</v>
      </c>
      <c r="D13" s="16"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5" x14ac:dyDescent="0.25">
      <c r="A14" s="9">
        <v>4</v>
      </c>
      <c r="B14" s="10" t="s">
        <v>19</v>
      </c>
      <c r="C14" s="9" t="s">
        <v>18</v>
      </c>
      <c r="D14" s="16">
        <v>140</v>
      </c>
      <c r="E14" s="139"/>
      <c r="F14" s="16">
        <f t="shared" si="0"/>
        <v>140</v>
      </c>
      <c r="G14" s="95">
        <v>13</v>
      </c>
      <c r="H14" s="16">
        <f t="shared" si="1"/>
        <v>127</v>
      </c>
      <c r="I14" s="16">
        <v>4300</v>
      </c>
      <c r="J14" s="95">
        <f t="shared" si="2"/>
        <v>546100</v>
      </c>
      <c r="K14" s="9" t="s">
        <v>15</v>
      </c>
    </row>
    <row r="15" spans="1:15" x14ac:dyDescent="0.25">
      <c r="A15" s="5">
        <v>5</v>
      </c>
      <c r="B15" s="10" t="s">
        <v>20</v>
      </c>
      <c r="C15" s="9" t="s">
        <v>18</v>
      </c>
      <c r="D15" s="16">
        <v>24</v>
      </c>
      <c r="E15" s="139"/>
      <c r="F15" s="16">
        <f t="shared" si="0"/>
        <v>24</v>
      </c>
      <c r="G15" s="95">
        <v>12</v>
      </c>
      <c r="H15" s="16">
        <f t="shared" si="1"/>
        <v>12</v>
      </c>
      <c r="I15" s="16">
        <v>10000</v>
      </c>
      <c r="J15" s="95">
        <f t="shared" si="2"/>
        <v>120000</v>
      </c>
      <c r="K15" s="9" t="s">
        <v>15</v>
      </c>
      <c r="O15">
        <v>0</v>
      </c>
    </row>
    <row r="16" spans="1:15" x14ac:dyDescent="0.25">
      <c r="A16" s="9">
        <v>6</v>
      </c>
      <c r="B16" s="10" t="s">
        <v>21</v>
      </c>
      <c r="C16" s="9" t="s">
        <v>18</v>
      </c>
      <c r="D16" s="16">
        <v>188</v>
      </c>
      <c r="E16" s="139"/>
      <c r="F16" s="16">
        <f t="shared" si="0"/>
        <v>188</v>
      </c>
      <c r="G16" s="95">
        <v>16</v>
      </c>
      <c r="H16" s="16">
        <f t="shared" si="1"/>
        <v>172</v>
      </c>
      <c r="I16" s="16">
        <v>23000</v>
      </c>
      <c r="J16" s="95">
        <f t="shared" si="2"/>
        <v>3956000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v>155</v>
      </c>
      <c r="E17" s="139"/>
      <c r="F17" s="16">
        <f t="shared" si="0"/>
        <v>155</v>
      </c>
      <c r="G17" s="95">
        <v>17</v>
      </c>
      <c r="H17" s="16">
        <f t="shared" si="1"/>
        <v>138</v>
      </c>
      <c r="I17" s="16">
        <v>24700</v>
      </c>
      <c r="J17" s="95">
        <f t="shared" si="2"/>
        <v>3408600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v>77</v>
      </c>
      <c r="E18" s="139"/>
      <c r="F18" s="16">
        <f t="shared" si="0"/>
        <v>77</v>
      </c>
      <c r="G18" s="95">
        <v>17</v>
      </c>
      <c r="H18" s="16">
        <f t="shared" si="1"/>
        <v>60</v>
      </c>
      <c r="I18" s="16">
        <v>39700</v>
      </c>
      <c r="J18" s="95">
        <f t="shared" si="2"/>
        <v>2382000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v>83</v>
      </c>
      <c r="E19" s="139"/>
      <c r="F19" s="16">
        <f t="shared" si="0"/>
        <v>83</v>
      </c>
      <c r="G19" s="95">
        <v>17</v>
      </c>
      <c r="H19" s="16">
        <f t="shared" si="1"/>
        <v>66</v>
      </c>
      <c r="I19" s="16">
        <v>37700</v>
      </c>
      <c r="J19" s="95">
        <f t="shared" si="2"/>
        <v>2488200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v>65</v>
      </c>
      <c r="E20" s="139"/>
      <c r="F20" s="16">
        <f t="shared" si="0"/>
        <v>65</v>
      </c>
      <c r="G20" s="95">
        <v>5</v>
      </c>
      <c r="H20" s="16">
        <f t="shared" si="1"/>
        <v>60</v>
      </c>
      <c r="I20" s="16">
        <v>11800</v>
      </c>
      <c r="J20" s="95">
        <f t="shared" si="2"/>
        <v>708000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v>236</v>
      </c>
      <c r="E21" s="139"/>
      <c r="F21" s="16">
        <f t="shared" si="0"/>
        <v>236</v>
      </c>
      <c r="G21" s="95">
        <v>150</v>
      </c>
      <c r="H21" s="16">
        <f t="shared" si="1"/>
        <v>86</v>
      </c>
      <c r="I21" s="16">
        <v>4000</v>
      </c>
      <c r="J21" s="95">
        <f t="shared" si="2"/>
        <v>344000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v>34</v>
      </c>
      <c r="E22" s="139"/>
      <c r="F22" s="16">
        <f t="shared" si="0"/>
        <v>34</v>
      </c>
      <c r="G22" s="95">
        <v>3</v>
      </c>
      <c r="H22" s="16">
        <f t="shared" si="1"/>
        <v>31</v>
      </c>
      <c r="I22" s="16">
        <v>2500</v>
      </c>
      <c r="J22" s="95">
        <f t="shared" si="2"/>
        <v>77500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v>23</v>
      </c>
      <c r="E23" s="139"/>
      <c r="F23" s="16">
        <f t="shared" si="0"/>
        <v>23</v>
      </c>
      <c r="G23" s="95">
        <v>2</v>
      </c>
      <c r="H23" s="16">
        <f t="shared" si="1"/>
        <v>21</v>
      </c>
      <c r="I23" s="16">
        <v>60000</v>
      </c>
      <c r="J23" s="95">
        <f t="shared" si="2"/>
        <v>1260000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[5]Desember22!$H$24</f>
        <v>1260</v>
      </c>
      <c r="E24" s="139"/>
      <c r="F24" s="16">
        <f t="shared" si="0"/>
        <v>1260</v>
      </c>
      <c r="G24" s="95">
        <v>132</v>
      </c>
      <c r="H24" s="16">
        <f t="shared" si="1"/>
        <v>1128</v>
      </c>
      <c r="I24" s="16">
        <v>14000</v>
      </c>
      <c r="J24" s="95">
        <f t="shared" si="2"/>
        <v>15792000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v>397</v>
      </c>
      <c r="E25" s="139"/>
      <c r="F25" s="16">
        <f t="shared" si="0"/>
        <v>397</v>
      </c>
      <c r="G25" s="95">
        <v>163</v>
      </c>
      <c r="H25" s="16">
        <f t="shared" si="1"/>
        <v>234</v>
      </c>
      <c r="I25" s="76">
        <v>14000</v>
      </c>
      <c r="J25" s="95">
        <f t="shared" si="2"/>
        <v>3276000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v>38</v>
      </c>
      <c r="E26" s="139"/>
      <c r="F26" s="16">
        <f t="shared" si="0"/>
        <v>38</v>
      </c>
      <c r="G26" s="95">
        <v>8</v>
      </c>
      <c r="H26" s="16">
        <f t="shared" si="1"/>
        <v>30</v>
      </c>
      <c r="I26" s="16">
        <v>9700</v>
      </c>
      <c r="J26" s="95">
        <f t="shared" si="2"/>
        <v>291000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v>297</v>
      </c>
      <c r="E28" s="139"/>
      <c r="F28" s="16">
        <f t="shared" si="0"/>
        <v>297</v>
      </c>
      <c r="G28" s="95">
        <v>35</v>
      </c>
      <c r="H28" s="16">
        <f t="shared" si="1"/>
        <v>262</v>
      </c>
      <c r="I28" s="16">
        <v>7500</v>
      </c>
      <c r="J28" s="95">
        <f t="shared" si="2"/>
        <v>1965000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v>1</v>
      </c>
      <c r="E29" s="139"/>
      <c r="F29" s="16">
        <f t="shared" si="0"/>
        <v>1</v>
      </c>
      <c r="G29" s="95"/>
      <c r="H29" s="16">
        <f t="shared" si="1"/>
        <v>1</v>
      </c>
      <c r="I29" s="16">
        <v>26000</v>
      </c>
      <c r="J29" s="95">
        <f t="shared" si="2"/>
        <v>26000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v>68</v>
      </c>
      <c r="E30" s="139"/>
      <c r="F30" s="16">
        <f t="shared" si="0"/>
        <v>68</v>
      </c>
      <c r="G30" s="95">
        <v>20</v>
      </c>
      <c r="H30" s="16">
        <f t="shared" si="1"/>
        <v>48</v>
      </c>
      <c r="I30" s="16">
        <v>25000</v>
      </c>
      <c r="J30" s="95">
        <f t="shared" si="2"/>
        <v>1200000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v>1674</v>
      </c>
      <c r="E31" s="139"/>
      <c r="F31" s="16">
        <f t="shared" si="0"/>
        <v>1674</v>
      </c>
      <c r="G31" s="95">
        <v>357</v>
      </c>
      <c r="H31" s="16">
        <f t="shared" si="1"/>
        <v>1317</v>
      </c>
      <c r="I31" s="16">
        <v>4000</v>
      </c>
      <c r="J31" s="95">
        <f t="shared" si="2"/>
        <v>5268000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v>1605</v>
      </c>
      <c r="E32" s="139"/>
      <c r="F32" s="16">
        <f t="shared" si="0"/>
        <v>1605</v>
      </c>
      <c r="G32" s="95">
        <v>16</v>
      </c>
      <c r="H32" s="16">
        <f t="shared" si="1"/>
        <v>1589</v>
      </c>
      <c r="I32" s="16">
        <v>5700</v>
      </c>
      <c r="J32" s="95">
        <f t="shared" si="2"/>
        <v>9057300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/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v>136</v>
      </c>
      <c r="E34" s="139"/>
      <c r="F34" s="16">
        <f t="shared" si="0"/>
        <v>136</v>
      </c>
      <c r="G34" s="95">
        <v>9</v>
      </c>
      <c r="H34" s="16">
        <f t="shared" si="1"/>
        <v>127</v>
      </c>
      <c r="I34" s="16">
        <v>24000</v>
      </c>
      <c r="J34" s="95">
        <f t="shared" si="2"/>
        <v>3048000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v>16</v>
      </c>
      <c r="E35" s="139"/>
      <c r="F35" s="16">
        <f t="shared" si="0"/>
        <v>16</v>
      </c>
      <c r="G35" s="95">
        <v>1</v>
      </c>
      <c r="H35" s="16">
        <f t="shared" si="1"/>
        <v>15</v>
      </c>
      <c r="I35" s="16">
        <v>11600</v>
      </c>
      <c r="J35" s="95">
        <f t="shared" si="2"/>
        <v>174000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v>235</v>
      </c>
      <c r="E36" s="139"/>
      <c r="F36" s="16">
        <f t="shared" si="0"/>
        <v>235</v>
      </c>
      <c r="G36" s="95">
        <v>36</v>
      </c>
      <c r="H36" s="16">
        <f t="shared" si="1"/>
        <v>199</v>
      </c>
      <c r="I36" s="16">
        <v>5000</v>
      </c>
      <c r="J36" s="95">
        <f t="shared" si="2"/>
        <v>995000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v>119</v>
      </c>
      <c r="E37" s="139"/>
      <c r="F37" s="16">
        <f t="shared" si="0"/>
        <v>119</v>
      </c>
      <c r="G37" s="95">
        <v>31</v>
      </c>
      <c r="H37" s="16">
        <f t="shared" si="1"/>
        <v>88</v>
      </c>
      <c r="I37" s="16">
        <v>8000</v>
      </c>
      <c r="J37" s="95">
        <f t="shared" si="2"/>
        <v>704000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v>180</v>
      </c>
      <c r="E40" s="139"/>
      <c r="F40" s="16">
        <f t="shared" si="0"/>
        <v>180</v>
      </c>
      <c r="G40" s="95">
        <v>115</v>
      </c>
      <c r="H40" s="16">
        <f t="shared" si="1"/>
        <v>65</v>
      </c>
      <c r="I40" s="16">
        <v>61000</v>
      </c>
      <c r="J40" s="95">
        <f t="shared" si="2"/>
        <v>3965000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v>41</v>
      </c>
      <c r="E41" s="139"/>
      <c r="F41" s="16">
        <f t="shared" si="0"/>
        <v>41</v>
      </c>
      <c r="G41" s="95"/>
      <c r="H41" s="16">
        <f t="shared" si="1"/>
        <v>41</v>
      </c>
      <c r="I41" s="16">
        <v>72000</v>
      </c>
      <c r="J41" s="95">
        <f t="shared" si="2"/>
        <v>2952000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v>18</v>
      </c>
      <c r="E42" s="139"/>
      <c r="F42" s="16">
        <f t="shared" si="0"/>
        <v>18</v>
      </c>
      <c r="G42" s="95">
        <v>8</v>
      </c>
      <c r="H42" s="16">
        <f t="shared" si="1"/>
        <v>10</v>
      </c>
      <c r="I42" s="16">
        <v>56400</v>
      </c>
      <c r="J42" s="95">
        <f t="shared" si="2"/>
        <v>564000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v>520</v>
      </c>
      <c r="E44" s="139"/>
      <c r="F44" s="16">
        <f t="shared" si="0"/>
        <v>520</v>
      </c>
      <c r="G44" s="95">
        <v>200</v>
      </c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v>5</v>
      </c>
      <c r="E45" s="139"/>
      <c r="F45" s="16">
        <f t="shared" si="0"/>
        <v>5</v>
      </c>
      <c r="G45" s="95"/>
      <c r="H45" s="16">
        <f t="shared" si="1"/>
        <v>5</v>
      </c>
      <c r="I45" s="16">
        <v>565500</v>
      </c>
      <c r="J45" s="95">
        <f t="shared" si="2"/>
        <v>2827500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/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v>11</v>
      </c>
      <c r="E48" s="139"/>
      <c r="F48" s="16">
        <f t="shared" si="0"/>
        <v>11</v>
      </c>
      <c r="G48" s="95">
        <v>1</v>
      </c>
      <c r="H48" s="16">
        <f t="shared" si="1"/>
        <v>10</v>
      </c>
      <c r="I48" s="16">
        <v>17000</v>
      </c>
      <c r="J48" s="95">
        <f t="shared" si="2"/>
        <v>170000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v>19</v>
      </c>
      <c r="E50" s="139"/>
      <c r="F50" s="16">
        <f t="shared" si="0"/>
        <v>19</v>
      </c>
      <c r="G50" s="95">
        <v>4</v>
      </c>
      <c r="H50" s="16">
        <f t="shared" si="1"/>
        <v>15</v>
      </c>
      <c r="I50" s="16">
        <v>10000</v>
      </c>
      <c r="J50" s="95">
        <f t="shared" si="2"/>
        <v>150000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v>24</v>
      </c>
      <c r="E51" s="139"/>
      <c r="F51" s="16">
        <f t="shared" si="0"/>
        <v>24</v>
      </c>
      <c r="G51" s="95">
        <v>5</v>
      </c>
      <c r="H51" s="16">
        <f t="shared" si="1"/>
        <v>19</v>
      </c>
      <c r="I51" s="16">
        <v>80200</v>
      </c>
      <c r="J51" s="95">
        <f t="shared" si="2"/>
        <v>1523800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v>42</v>
      </c>
      <c r="E52" s="139"/>
      <c r="F52" s="16">
        <f t="shared" si="0"/>
        <v>42</v>
      </c>
      <c r="G52" s="95">
        <v>2</v>
      </c>
      <c r="H52" s="16">
        <f t="shared" si="1"/>
        <v>40</v>
      </c>
      <c r="I52" s="16">
        <v>80200</v>
      </c>
      <c r="J52" s="95">
        <f t="shared" si="2"/>
        <v>3208000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v>68</v>
      </c>
      <c r="E53" s="139"/>
      <c r="F53" s="16">
        <f t="shared" si="0"/>
        <v>68</v>
      </c>
      <c r="G53" s="95">
        <v>9</v>
      </c>
      <c r="H53" s="16">
        <f t="shared" si="1"/>
        <v>59</v>
      </c>
      <c r="I53" s="16">
        <v>5000</v>
      </c>
      <c r="J53" s="95">
        <f t="shared" si="2"/>
        <v>295000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v>26</v>
      </c>
      <c r="E54" s="139"/>
      <c r="F54" s="16">
        <f t="shared" si="0"/>
        <v>26</v>
      </c>
      <c r="G54" s="95">
        <v>9</v>
      </c>
      <c r="H54" s="16">
        <f t="shared" si="1"/>
        <v>17</v>
      </c>
      <c r="I54" s="16">
        <v>17500</v>
      </c>
      <c r="J54" s="95">
        <f t="shared" si="2"/>
        <v>297500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v>76</v>
      </c>
      <c r="E55" s="139"/>
      <c r="F55" s="16">
        <f t="shared" si="0"/>
        <v>76</v>
      </c>
      <c r="G55" s="95">
        <v>2</v>
      </c>
      <c r="H55" s="16">
        <f t="shared" si="1"/>
        <v>74</v>
      </c>
      <c r="I55" s="16">
        <v>18000</v>
      </c>
      <c r="J55" s="95">
        <f t="shared" si="2"/>
        <v>1332000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v>118</v>
      </c>
      <c r="E56" s="139"/>
      <c r="F56" s="16">
        <f t="shared" si="0"/>
        <v>118</v>
      </c>
      <c r="G56" s="95">
        <v>7</v>
      </c>
      <c r="H56" s="16">
        <f t="shared" si="1"/>
        <v>111</v>
      </c>
      <c r="I56" s="16">
        <v>13200</v>
      </c>
      <c r="J56" s="95">
        <f t="shared" si="2"/>
        <v>1465200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v>308</v>
      </c>
      <c r="E57" s="139"/>
      <c r="F57" s="16">
        <f t="shared" si="0"/>
        <v>308</v>
      </c>
      <c r="G57" s="95">
        <v>21</v>
      </c>
      <c r="H57" s="16">
        <f t="shared" si="1"/>
        <v>287</v>
      </c>
      <c r="I57" s="16">
        <v>20000</v>
      </c>
      <c r="J57" s="95">
        <f t="shared" si="2"/>
        <v>5740000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v>47</v>
      </c>
      <c r="E58" s="139"/>
      <c r="F58" s="16">
        <f t="shared" si="0"/>
        <v>47</v>
      </c>
      <c r="G58" s="95">
        <v>30</v>
      </c>
      <c r="H58" s="16">
        <f t="shared" si="1"/>
        <v>17</v>
      </c>
      <c r="I58" s="16">
        <v>25000</v>
      </c>
      <c r="J58" s="95">
        <f t="shared" si="2"/>
        <v>425000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v>10</v>
      </c>
      <c r="E59" s="139"/>
      <c r="F59" s="16">
        <f t="shared" si="0"/>
        <v>10</v>
      </c>
      <c r="G59" s="95"/>
      <c r="H59" s="16">
        <f t="shared" si="1"/>
        <v>10</v>
      </c>
      <c r="I59" s="16">
        <v>32000</v>
      </c>
      <c r="J59" s="95">
        <f t="shared" si="2"/>
        <v>320000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v>4</v>
      </c>
      <c r="E60" s="139"/>
      <c r="F60" s="16">
        <f t="shared" si="0"/>
        <v>4</v>
      </c>
      <c r="G60" s="95">
        <v>2</v>
      </c>
      <c r="H60" s="16">
        <f t="shared" si="1"/>
        <v>2</v>
      </c>
      <c r="I60" s="16">
        <v>50000</v>
      </c>
      <c r="J60" s="95">
        <f t="shared" si="2"/>
        <v>100000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v>2</v>
      </c>
      <c r="E61" s="139"/>
      <c r="F61" s="16">
        <f t="shared" si="0"/>
        <v>2</v>
      </c>
      <c r="G61" s="95">
        <v>1</v>
      </c>
      <c r="H61" s="16">
        <f t="shared" si="1"/>
        <v>1</v>
      </c>
      <c r="I61" s="16">
        <v>80000</v>
      </c>
      <c r="J61" s="95">
        <f t="shared" si="2"/>
        <v>80000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v>114</v>
      </c>
      <c r="E62" s="139"/>
      <c r="F62" s="16">
        <f t="shared" si="0"/>
        <v>114</v>
      </c>
      <c r="G62" s="95">
        <v>10</v>
      </c>
      <c r="H62" s="16">
        <f t="shared" si="1"/>
        <v>104</v>
      </c>
      <c r="I62" s="16">
        <v>4000</v>
      </c>
      <c r="J62" s="95">
        <f t="shared" si="2"/>
        <v>416000</v>
      </c>
      <c r="K62" s="9" t="s">
        <v>15</v>
      </c>
    </row>
    <row r="63" spans="1:11" x14ac:dyDescent="0.25">
      <c r="A63" s="5">
        <v>53</v>
      </c>
      <c r="B63" s="10" t="s">
        <v>77</v>
      </c>
      <c r="C63" s="9" t="s">
        <v>18</v>
      </c>
      <c r="D63" s="16">
        <v>44</v>
      </c>
      <c r="E63" s="139"/>
      <c r="F63" s="16">
        <f t="shared" si="0"/>
        <v>44</v>
      </c>
      <c r="G63" s="95">
        <v>3</v>
      </c>
      <c r="H63" s="16">
        <f t="shared" si="1"/>
        <v>41</v>
      </c>
      <c r="I63" s="16">
        <v>6000</v>
      </c>
      <c r="J63" s="95">
        <f t="shared" si="2"/>
        <v>246000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83">
        <v>35</v>
      </c>
      <c r="E64" s="140"/>
      <c r="F64" s="17">
        <f t="shared" si="0"/>
        <v>35</v>
      </c>
      <c r="G64" s="106">
        <v>5</v>
      </c>
      <c r="H64" s="17">
        <f t="shared" si="1"/>
        <v>30</v>
      </c>
      <c r="I64" s="70">
        <v>5000</v>
      </c>
      <c r="J64" s="106">
        <f t="shared" si="2"/>
        <v>150000</v>
      </c>
      <c r="K64" s="9"/>
    </row>
    <row r="65" spans="1:11" x14ac:dyDescent="0.25">
      <c r="A65" s="4"/>
      <c r="B65" s="47"/>
      <c r="C65" s="4"/>
      <c r="D65" s="47"/>
      <c r="E65" s="141"/>
      <c r="F65" s="48">
        <f t="shared" si="0"/>
        <v>0</v>
      </c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v>31</v>
      </c>
      <c r="E66" s="139"/>
      <c r="F66" s="16">
        <f t="shared" si="0"/>
        <v>31</v>
      </c>
      <c r="G66" s="95">
        <v>5</v>
      </c>
      <c r="H66" s="16">
        <f t="shared" si="1"/>
        <v>26</v>
      </c>
      <c r="I66" s="16">
        <v>5000</v>
      </c>
      <c r="J66" s="95">
        <f>H66*I66</f>
        <v>130000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v>12</v>
      </c>
      <c r="E67" s="139"/>
      <c r="F67" s="16">
        <f t="shared" si="0"/>
        <v>12</v>
      </c>
      <c r="G67" s="95"/>
      <c r="H67" s="16">
        <f t="shared" si="1"/>
        <v>12</v>
      </c>
      <c r="I67" s="16">
        <v>16500</v>
      </c>
      <c r="J67" s="95">
        <f t="shared" ref="J67:J129" si="3">H67*I67</f>
        <v>198000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v>16</v>
      </c>
      <c r="E68" s="139"/>
      <c r="F68" s="16">
        <f t="shared" si="0"/>
        <v>16</v>
      </c>
      <c r="G68" s="165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v>43</v>
      </c>
      <c r="E69" s="139"/>
      <c r="F69" s="16">
        <f t="shared" si="0"/>
        <v>43</v>
      </c>
      <c r="G69" s="95">
        <v>6</v>
      </c>
      <c r="H69" s="16">
        <f t="shared" si="1"/>
        <v>37</v>
      </c>
      <c r="I69" s="16">
        <v>10500</v>
      </c>
      <c r="J69" s="95">
        <f t="shared" si="3"/>
        <v>388500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v>49</v>
      </c>
      <c r="E70" s="139"/>
      <c r="F70" s="16">
        <f t="shared" si="0"/>
        <v>49</v>
      </c>
      <c r="G70" s="95">
        <v>12</v>
      </c>
      <c r="H70" s="16">
        <f t="shared" si="1"/>
        <v>37</v>
      </c>
      <c r="I70" s="16">
        <v>20000</v>
      </c>
      <c r="J70" s="95">
        <f t="shared" si="3"/>
        <v>740000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v>74</v>
      </c>
      <c r="E71" s="139"/>
      <c r="F71" s="16">
        <f t="shared" si="0"/>
        <v>74</v>
      </c>
      <c r="G71" s="95">
        <v>4</v>
      </c>
      <c r="H71" s="16">
        <f t="shared" si="1"/>
        <v>70</v>
      </c>
      <c r="I71" s="16">
        <v>30500</v>
      </c>
      <c r="J71" s="95">
        <f t="shared" si="3"/>
        <v>2135000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v>3</v>
      </c>
      <c r="E73" s="139"/>
      <c r="F73" s="16">
        <f t="shared" si="0"/>
        <v>3</v>
      </c>
      <c r="G73" s="95">
        <v>3</v>
      </c>
      <c r="H73" s="16">
        <f t="shared" si="1"/>
        <v>0</v>
      </c>
      <c r="I73" s="16">
        <v>55000</v>
      </c>
      <c r="J73" s="95">
        <f t="shared" si="3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v>19</v>
      </c>
      <c r="E74" s="139"/>
      <c r="F74" s="16">
        <f t="shared" si="0"/>
        <v>19</v>
      </c>
      <c r="G74" s="95">
        <v>5</v>
      </c>
      <c r="H74" s="16">
        <f t="shared" si="1"/>
        <v>14</v>
      </c>
      <c r="I74" s="16">
        <v>4500</v>
      </c>
      <c r="J74" s="95">
        <f t="shared" si="3"/>
        <v>63000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v>135</v>
      </c>
      <c r="E75" s="139"/>
      <c r="F75" s="16">
        <f t="shared" si="0"/>
        <v>135</v>
      </c>
      <c r="G75" s="95">
        <v>1</v>
      </c>
      <c r="H75" s="16">
        <f t="shared" si="1"/>
        <v>134</v>
      </c>
      <c r="I75" s="16">
        <v>2800</v>
      </c>
      <c r="J75" s="95">
        <f t="shared" si="3"/>
        <v>375200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v>218</v>
      </c>
      <c r="E76" s="139"/>
      <c r="F76" s="16">
        <f t="shared" ref="F76:F129" si="4">D76+E76</f>
        <v>218</v>
      </c>
      <c r="G76" s="95">
        <v>56</v>
      </c>
      <c r="H76" s="16">
        <f t="shared" ref="H76:H129" si="5">F76-G76</f>
        <v>162</v>
      </c>
      <c r="I76" s="16">
        <v>12000</v>
      </c>
      <c r="J76" s="95">
        <f t="shared" si="3"/>
        <v>1944000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v>174</v>
      </c>
      <c r="E77" s="139"/>
      <c r="F77" s="16">
        <f t="shared" si="4"/>
        <v>174</v>
      </c>
      <c r="G77" s="95">
        <v>28</v>
      </c>
      <c r="H77" s="16">
        <f t="shared" si="5"/>
        <v>146</v>
      </c>
      <c r="I77" s="16">
        <v>9000</v>
      </c>
      <c r="J77" s="95">
        <f t="shared" si="3"/>
        <v>1314000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v>19</v>
      </c>
      <c r="E78" s="139"/>
      <c r="F78" s="16">
        <f t="shared" si="4"/>
        <v>19</v>
      </c>
      <c r="G78" s="95">
        <v>6</v>
      </c>
      <c r="H78" s="16">
        <f t="shared" si="5"/>
        <v>13</v>
      </c>
      <c r="I78" s="16">
        <v>11000</v>
      </c>
      <c r="J78" s="95">
        <f t="shared" si="3"/>
        <v>143000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v>1980</v>
      </c>
      <c r="E79" s="139"/>
      <c r="F79" s="16">
        <f t="shared" si="4"/>
        <v>1980</v>
      </c>
      <c r="G79" s="95">
        <v>480</v>
      </c>
      <c r="H79" s="16">
        <f t="shared" si="5"/>
        <v>1500</v>
      </c>
      <c r="I79" s="16">
        <v>1400</v>
      </c>
      <c r="J79" s="95">
        <f t="shared" si="3"/>
        <v>2100000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v>1349</v>
      </c>
      <c r="E80" s="139"/>
      <c r="F80" s="16">
        <f t="shared" si="4"/>
        <v>1349</v>
      </c>
      <c r="G80" s="95">
        <v>617</v>
      </c>
      <c r="H80" s="16">
        <f t="shared" si="5"/>
        <v>732</v>
      </c>
      <c r="I80" s="16">
        <v>1200</v>
      </c>
      <c r="J80" s="95">
        <f t="shared" si="3"/>
        <v>878400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v>406</v>
      </c>
      <c r="E81" s="139"/>
      <c r="F81" s="16">
        <f t="shared" si="4"/>
        <v>406</v>
      </c>
      <c r="G81" s="95">
        <v>99</v>
      </c>
      <c r="H81" s="16">
        <f t="shared" si="5"/>
        <v>307</v>
      </c>
      <c r="I81" s="16">
        <v>16400</v>
      </c>
      <c r="J81" s="95">
        <f t="shared" si="3"/>
        <v>5034800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v>305</v>
      </c>
      <c r="E82" s="139"/>
      <c r="F82" s="16">
        <f t="shared" si="4"/>
        <v>305</v>
      </c>
      <c r="G82" s="95">
        <v>56</v>
      </c>
      <c r="H82" s="16">
        <f t="shared" si="5"/>
        <v>249</v>
      </c>
      <c r="I82" s="16">
        <v>15000</v>
      </c>
      <c r="J82" s="95">
        <f t="shared" si="3"/>
        <v>3735000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/>
      <c r="E83" s="139"/>
      <c r="F83" s="16">
        <f t="shared" si="4"/>
        <v>0</v>
      </c>
      <c r="G83" s="95"/>
      <c r="H83" s="16">
        <f t="shared" si="5"/>
        <v>0</v>
      </c>
      <c r="I83" s="16"/>
      <c r="J83" s="95">
        <f t="shared" si="3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v>47</v>
      </c>
      <c r="E84" s="139"/>
      <c r="F84" s="16">
        <f t="shared" si="4"/>
        <v>47</v>
      </c>
      <c r="G84" s="95">
        <v>2</v>
      </c>
      <c r="H84" s="16">
        <f t="shared" si="5"/>
        <v>45</v>
      </c>
      <c r="I84" s="16">
        <v>14000</v>
      </c>
      <c r="J84" s="95">
        <f t="shared" si="3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v>18</v>
      </c>
      <c r="E85" s="139"/>
      <c r="F85" s="16">
        <f t="shared" si="4"/>
        <v>18</v>
      </c>
      <c r="G85" s="95">
        <v>2</v>
      </c>
      <c r="H85" s="16">
        <f t="shared" si="5"/>
        <v>16</v>
      </c>
      <c r="I85" s="16">
        <v>14000</v>
      </c>
      <c r="J85" s="95">
        <f t="shared" si="3"/>
        <v>224000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v>37</v>
      </c>
      <c r="E86" s="139"/>
      <c r="F86" s="16">
        <f t="shared" si="4"/>
        <v>37</v>
      </c>
      <c r="G86" s="95">
        <v>15</v>
      </c>
      <c r="H86" s="16">
        <f t="shared" si="5"/>
        <v>22</v>
      </c>
      <c r="I86" s="16">
        <v>16500</v>
      </c>
      <c r="J86" s="95">
        <f t="shared" si="3"/>
        <v>363000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/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v>51</v>
      </c>
      <c r="E88" s="139"/>
      <c r="F88" s="16">
        <f t="shared" si="4"/>
        <v>51</v>
      </c>
      <c r="G88" s="95">
        <v>14</v>
      </c>
      <c r="H88" s="16">
        <f t="shared" si="5"/>
        <v>37</v>
      </c>
      <c r="I88" s="16">
        <v>13000</v>
      </c>
      <c r="J88" s="95">
        <f t="shared" si="3"/>
        <v>481000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v>167</v>
      </c>
      <c r="E89" s="139"/>
      <c r="F89" s="16">
        <f t="shared" si="4"/>
        <v>167</v>
      </c>
      <c r="G89" s="95">
        <v>115</v>
      </c>
      <c r="H89" s="16">
        <f t="shared" si="5"/>
        <v>52</v>
      </c>
      <c r="I89" s="16">
        <v>500</v>
      </c>
      <c r="J89" s="95">
        <f t="shared" si="3"/>
        <v>26000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v>3</v>
      </c>
      <c r="E90" s="139"/>
      <c r="F90" s="16">
        <f t="shared" si="4"/>
        <v>3</v>
      </c>
      <c r="G90" s="95"/>
      <c r="H90" s="16">
        <f t="shared" si="5"/>
        <v>3</v>
      </c>
      <c r="I90" s="16">
        <v>13500</v>
      </c>
      <c r="J90" s="95">
        <f t="shared" si="3"/>
        <v>40500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v>57</v>
      </c>
      <c r="E92" s="139"/>
      <c r="F92" s="16">
        <f t="shared" si="4"/>
        <v>57</v>
      </c>
      <c r="G92" s="95">
        <v>24</v>
      </c>
      <c r="H92" s="16">
        <f t="shared" si="5"/>
        <v>33</v>
      </c>
      <c r="I92" s="16">
        <v>20000</v>
      </c>
      <c r="J92" s="95">
        <f t="shared" si="3"/>
        <v>660000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v>580</v>
      </c>
      <c r="E93" s="139"/>
      <c r="F93" s="16">
        <f t="shared" si="4"/>
        <v>580</v>
      </c>
      <c r="G93" s="95">
        <v>40</v>
      </c>
      <c r="H93" s="16">
        <f t="shared" si="5"/>
        <v>540</v>
      </c>
      <c r="I93" s="16">
        <v>300</v>
      </c>
      <c r="J93" s="95">
        <f t="shared" si="3"/>
        <v>162000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v>10</v>
      </c>
      <c r="E94" s="139"/>
      <c r="F94" s="16">
        <f t="shared" si="4"/>
        <v>10</v>
      </c>
      <c r="G94" s="95">
        <v>3</v>
      </c>
      <c r="H94" s="16">
        <f t="shared" si="5"/>
        <v>7</v>
      </c>
      <c r="I94" s="8">
        <v>5900</v>
      </c>
      <c r="J94" s="95">
        <f t="shared" si="3"/>
        <v>41300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/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v>109</v>
      </c>
      <c r="E96" s="139"/>
      <c r="F96" s="16">
        <f t="shared" si="4"/>
        <v>109</v>
      </c>
      <c r="G96" s="95">
        <v>10</v>
      </c>
      <c r="H96" s="16">
        <f t="shared" si="5"/>
        <v>99</v>
      </c>
      <c r="I96" s="16">
        <v>24000</v>
      </c>
      <c r="J96" s="95">
        <f t="shared" si="3"/>
        <v>2376000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/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v>29</v>
      </c>
      <c r="E98" s="139"/>
      <c r="F98" s="16">
        <f t="shared" si="4"/>
        <v>29</v>
      </c>
      <c r="G98" s="95">
        <v>2</v>
      </c>
      <c r="H98" s="16">
        <f t="shared" si="5"/>
        <v>27</v>
      </c>
      <c r="I98" s="16">
        <v>13700</v>
      </c>
      <c r="J98" s="95">
        <f t="shared" si="3"/>
        <v>369900</v>
      </c>
      <c r="K98" s="9" t="s">
        <v>15</v>
      </c>
    </row>
    <row r="99" spans="1:11" x14ac:dyDescent="0.25">
      <c r="A99" s="9">
        <v>88</v>
      </c>
      <c r="B99" s="10" t="s">
        <v>113</v>
      </c>
      <c r="C99" s="9" t="s">
        <v>18</v>
      </c>
      <c r="D99" s="16"/>
      <c r="E99" s="139"/>
      <c r="F99" s="16">
        <f t="shared" si="4"/>
        <v>0</v>
      </c>
      <c r="G99" s="95"/>
      <c r="H99" s="16">
        <f t="shared" si="5"/>
        <v>0</v>
      </c>
      <c r="I99" s="16">
        <v>312000</v>
      </c>
      <c r="J99" s="95">
        <f t="shared" si="3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v>7</v>
      </c>
      <c r="E100" s="139"/>
      <c r="F100" s="16">
        <f t="shared" si="4"/>
        <v>7</v>
      </c>
      <c r="G100" s="95">
        <v>2</v>
      </c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v>30</v>
      </c>
      <c r="E101" s="139"/>
      <c r="F101" s="16">
        <f t="shared" si="4"/>
        <v>30</v>
      </c>
      <c r="G101" s="95">
        <v>2</v>
      </c>
      <c r="H101" s="16">
        <f t="shared" si="5"/>
        <v>28</v>
      </c>
      <c r="I101" s="16">
        <v>38400</v>
      </c>
      <c r="J101" s="95">
        <f t="shared" si="3"/>
        <v>1075200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v>4</v>
      </c>
      <c r="E102" s="139"/>
      <c r="F102" s="16">
        <f t="shared" si="4"/>
        <v>4</v>
      </c>
      <c r="G102" s="95"/>
      <c r="H102" s="16">
        <f t="shared" si="5"/>
        <v>4</v>
      </c>
      <c r="I102" s="8">
        <v>82000</v>
      </c>
      <c r="J102" s="95">
        <f t="shared" si="3"/>
        <v>328000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v>39</v>
      </c>
      <c r="E103" s="139"/>
      <c r="F103" s="16">
        <f t="shared" si="4"/>
        <v>39</v>
      </c>
      <c r="G103" s="95">
        <v>39</v>
      </c>
      <c r="H103" s="16">
        <f t="shared" si="5"/>
        <v>0</v>
      </c>
      <c r="I103" s="16">
        <v>8000</v>
      </c>
      <c r="J103" s="95">
        <f t="shared" si="3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v>270</v>
      </c>
      <c r="E105" s="139"/>
      <c r="F105" s="16">
        <f t="shared" si="4"/>
        <v>270</v>
      </c>
      <c r="G105" s="95">
        <v>220</v>
      </c>
      <c r="H105" s="16">
        <f t="shared" si="5"/>
        <v>50</v>
      </c>
      <c r="I105" s="16">
        <v>12500</v>
      </c>
      <c r="J105" s="95">
        <f t="shared" si="3"/>
        <v>625000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v>50</v>
      </c>
      <c r="E106" s="139"/>
      <c r="F106" s="16">
        <f t="shared" si="4"/>
        <v>50</v>
      </c>
      <c r="G106" s="95">
        <v>3</v>
      </c>
      <c r="H106" s="16">
        <f t="shared" si="5"/>
        <v>47</v>
      </c>
      <c r="I106" s="16">
        <v>97000</v>
      </c>
      <c r="J106" s="95">
        <f t="shared" si="3"/>
        <v>4559000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v>53</v>
      </c>
      <c r="E107" s="139"/>
      <c r="F107" s="16">
        <f t="shared" si="4"/>
        <v>53</v>
      </c>
      <c r="G107" s="95"/>
      <c r="H107" s="16">
        <f t="shared" si="5"/>
        <v>53</v>
      </c>
      <c r="I107" s="16">
        <v>10000</v>
      </c>
      <c r="J107" s="95">
        <f t="shared" si="3"/>
        <v>530000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v>50</v>
      </c>
      <c r="E109" s="139"/>
      <c r="F109" s="16">
        <f t="shared" si="4"/>
        <v>50</v>
      </c>
      <c r="G109" s="95"/>
      <c r="H109" s="16">
        <f t="shared" si="5"/>
        <v>50</v>
      </c>
      <c r="I109" s="8">
        <v>6500</v>
      </c>
      <c r="J109" s="95">
        <f t="shared" si="3"/>
        <v>325000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/>
      <c r="E110" s="139"/>
      <c r="F110" s="16">
        <f t="shared" si="4"/>
        <v>0</v>
      </c>
      <c r="G110" s="95"/>
      <c r="H110" s="16">
        <f t="shared" si="5"/>
        <v>0</v>
      </c>
      <c r="I110" s="8"/>
      <c r="J110" s="95">
        <f t="shared" si="3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v>56</v>
      </c>
      <c r="E111" s="139"/>
      <c r="F111" s="16">
        <f t="shared" si="4"/>
        <v>56</v>
      </c>
      <c r="G111" s="95">
        <v>1</v>
      </c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v>88</v>
      </c>
      <c r="E112" s="139"/>
      <c r="F112" s="16">
        <f t="shared" si="4"/>
        <v>88</v>
      </c>
      <c r="G112" s="95">
        <v>7</v>
      </c>
      <c r="H112" s="16">
        <f t="shared" si="5"/>
        <v>81</v>
      </c>
      <c r="I112" s="16">
        <v>18000</v>
      </c>
      <c r="J112" s="95">
        <f t="shared" si="3"/>
        <v>1458000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/>
      <c r="E113" s="139"/>
      <c r="F113" s="16">
        <f t="shared" si="4"/>
        <v>0</v>
      </c>
      <c r="G113" s="95"/>
      <c r="H113" s="16">
        <f t="shared" si="5"/>
        <v>0</v>
      </c>
      <c r="I113" s="8"/>
      <c r="J113" s="95">
        <f t="shared" si="3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/>
      <c r="E114" s="139"/>
      <c r="F114" s="16">
        <f t="shared" si="4"/>
        <v>0</v>
      </c>
      <c r="G114" s="95"/>
      <c r="H114" s="16">
        <f t="shared" si="5"/>
        <v>0</v>
      </c>
      <c r="I114" s="8"/>
      <c r="J114" s="95">
        <f t="shared" si="3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/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v>24</v>
      </c>
      <c r="E116" s="139"/>
      <c r="F116" s="16">
        <f t="shared" si="4"/>
        <v>24</v>
      </c>
      <c r="G116" s="95">
        <v>23</v>
      </c>
      <c r="H116" s="16">
        <f t="shared" si="5"/>
        <v>1</v>
      </c>
      <c r="I116" s="8">
        <v>80000</v>
      </c>
      <c r="J116" s="95">
        <f t="shared" si="3"/>
        <v>80000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v>44</v>
      </c>
      <c r="E118" s="139"/>
      <c r="F118" s="16">
        <f t="shared" si="4"/>
        <v>44</v>
      </c>
      <c r="G118" s="95">
        <v>2</v>
      </c>
      <c r="H118" s="16">
        <f t="shared" si="5"/>
        <v>42</v>
      </c>
      <c r="I118" s="8">
        <v>22500</v>
      </c>
      <c r="J118" s="95">
        <f t="shared" si="3"/>
        <v>945000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v>102</v>
      </c>
      <c r="E119" s="139"/>
      <c r="F119" s="16">
        <f t="shared" si="4"/>
        <v>102</v>
      </c>
      <c r="G119" s="95">
        <v>8</v>
      </c>
      <c r="H119" s="16">
        <f t="shared" si="5"/>
        <v>94</v>
      </c>
      <c r="I119" s="8">
        <v>6000</v>
      </c>
      <c r="J119" s="95">
        <f t="shared" si="3"/>
        <v>564000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/>
      <c r="E120" s="139"/>
      <c r="F120" s="16">
        <f t="shared" si="4"/>
        <v>0</v>
      </c>
      <c r="G120" s="95"/>
      <c r="H120" s="16">
        <f t="shared" si="5"/>
        <v>0</v>
      </c>
      <c r="I120" s="8">
        <v>4000</v>
      </c>
      <c r="J120" s="95">
        <f t="shared" si="3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/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v>5</v>
      </c>
      <c r="E122" s="139"/>
      <c r="F122" s="16">
        <f t="shared" si="4"/>
        <v>5</v>
      </c>
      <c r="G122" s="95"/>
      <c r="H122" s="16">
        <f t="shared" si="5"/>
        <v>5</v>
      </c>
      <c r="I122" s="8">
        <v>82000</v>
      </c>
      <c r="J122" s="95">
        <f t="shared" si="3"/>
        <v>410000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v>24</v>
      </c>
      <c r="E124" s="139"/>
      <c r="F124" s="16">
        <f t="shared" si="4"/>
        <v>24</v>
      </c>
      <c r="G124" s="95"/>
      <c r="H124" s="16">
        <f t="shared" si="5"/>
        <v>24</v>
      </c>
      <c r="I124" s="8">
        <v>10500</v>
      </c>
      <c r="J124" s="95">
        <f t="shared" si="3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v>240</v>
      </c>
      <c r="E125" s="139"/>
      <c r="F125" s="16">
        <f t="shared" si="4"/>
        <v>240</v>
      </c>
      <c r="G125" s="95">
        <v>8</v>
      </c>
      <c r="H125" s="16">
        <f t="shared" si="5"/>
        <v>232</v>
      </c>
      <c r="I125" s="8">
        <v>47000</v>
      </c>
      <c r="J125" s="95">
        <f t="shared" si="3"/>
        <v>10904000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8">
        <v>47</v>
      </c>
      <c r="E126" s="145"/>
      <c r="F126" s="16">
        <f t="shared" si="4"/>
        <v>47</v>
      </c>
      <c r="G126" s="110">
        <v>21</v>
      </c>
      <c r="H126" s="16">
        <f t="shared" si="5"/>
        <v>26</v>
      </c>
      <c r="I126" s="8">
        <v>6000</v>
      </c>
      <c r="J126" s="110">
        <f t="shared" si="3"/>
        <v>156000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v>73</v>
      </c>
      <c r="E127" s="139"/>
      <c r="F127" s="16">
        <f t="shared" si="4"/>
        <v>73</v>
      </c>
      <c r="G127" s="95">
        <v>1</v>
      </c>
      <c r="H127" s="16">
        <f t="shared" si="5"/>
        <v>72</v>
      </c>
      <c r="I127" s="16">
        <v>14000</v>
      </c>
      <c r="J127" s="95">
        <f t="shared" si="3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/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/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37"/>
      <c r="B130" s="49"/>
      <c r="C130" s="37"/>
      <c r="D130" s="49"/>
      <c r="E130" s="143"/>
      <c r="F130" s="50"/>
      <c r="G130" s="109"/>
      <c r="H130" s="50"/>
      <c r="I130" s="50"/>
      <c r="J130" s="109"/>
      <c r="K130" s="46"/>
    </row>
    <row r="131" spans="1:11" x14ac:dyDescent="0.25">
      <c r="A131" s="4"/>
      <c r="B131" s="47"/>
      <c r="C131" s="4"/>
      <c r="D131" s="47"/>
      <c r="E131" s="141"/>
      <c r="F131" s="48"/>
      <c r="G131" s="107"/>
      <c r="H131" s="48"/>
      <c r="I131" s="48"/>
      <c r="J131" s="107"/>
      <c r="K131" s="4"/>
    </row>
    <row r="132" spans="1:11" x14ac:dyDescent="0.25">
      <c r="A132" s="5">
        <v>119</v>
      </c>
      <c r="B132" s="10" t="s">
        <v>143</v>
      </c>
      <c r="C132" s="9" t="s">
        <v>18</v>
      </c>
      <c r="D132" s="16">
        <v>400</v>
      </c>
      <c r="E132" s="139"/>
      <c r="F132" s="16">
        <f>D132+E132</f>
        <v>400</v>
      </c>
      <c r="G132" s="95">
        <v>100</v>
      </c>
      <c r="H132" s="16">
        <f>F132-G132</f>
        <v>300</v>
      </c>
      <c r="I132" s="16">
        <v>1500</v>
      </c>
      <c r="J132" s="95">
        <f>H132*I132</f>
        <v>450000</v>
      </c>
      <c r="K132" s="9" t="s">
        <v>15</v>
      </c>
    </row>
    <row r="133" spans="1:11" x14ac:dyDescent="0.25">
      <c r="A133" s="9">
        <v>120</v>
      </c>
      <c r="B133" s="10" t="s">
        <v>144</v>
      </c>
      <c r="C133" s="9" t="s">
        <v>18</v>
      </c>
      <c r="D133" s="16"/>
      <c r="E133" s="139"/>
      <c r="F133" s="16">
        <f t="shared" ref="F133:F137" si="6">D133+E133</f>
        <v>0</v>
      </c>
      <c r="G133" s="95"/>
      <c r="H133" s="16">
        <f t="shared" ref="H133:H137" si="7">F133-G133</f>
        <v>0</v>
      </c>
      <c r="I133" s="16">
        <v>55000</v>
      </c>
      <c r="J133" s="95">
        <f t="shared" ref="J133:J137" si="8">H133*I133</f>
        <v>0</v>
      </c>
      <c r="K133" s="9" t="s">
        <v>25</v>
      </c>
    </row>
    <row r="134" spans="1:11" x14ac:dyDescent="0.25">
      <c r="A134" s="5">
        <v>121</v>
      </c>
      <c r="B134" s="10" t="s">
        <v>145</v>
      </c>
      <c r="C134" s="9" t="s">
        <v>18</v>
      </c>
      <c r="D134" s="16">
        <v>365</v>
      </c>
      <c r="E134" s="139"/>
      <c r="F134" s="16">
        <f t="shared" si="6"/>
        <v>365</v>
      </c>
      <c r="G134" s="95">
        <v>260</v>
      </c>
      <c r="H134" s="16">
        <f t="shared" si="7"/>
        <v>105</v>
      </c>
      <c r="I134" s="16">
        <v>2500</v>
      </c>
      <c r="J134" s="95">
        <f t="shared" si="8"/>
        <v>262500</v>
      </c>
      <c r="K134" s="9" t="s">
        <v>25</v>
      </c>
    </row>
    <row r="135" spans="1:11" x14ac:dyDescent="0.25">
      <c r="A135" s="9">
        <v>122</v>
      </c>
      <c r="B135" s="10" t="s">
        <v>146</v>
      </c>
      <c r="C135" s="9" t="s">
        <v>18</v>
      </c>
      <c r="D135" s="16">
        <v>650</v>
      </c>
      <c r="E135" s="139"/>
      <c r="F135" s="16">
        <f t="shared" si="6"/>
        <v>650</v>
      </c>
      <c r="G135" s="95">
        <v>260</v>
      </c>
      <c r="H135" s="16">
        <f t="shared" si="7"/>
        <v>390</v>
      </c>
      <c r="I135" s="16">
        <v>2000</v>
      </c>
      <c r="J135" s="95">
        <f t="shared" si="8"/>
        <v>780000</v>
      </c>
      <c r="K135" s="9" t="s">
        <v>25</v>
      </c>
    </row>
    <row r="136" spans="1:11" x14ac:dyDescent="0.25">
      <c r="A136" s="5">
        <v>123</v>
      </c>
      <c r="B136" s="10" t="s">
        <v>147</v>
      </c>
      <c r="C136" s="9" t="s">
        <v>18</v>
      </c>
      <c r="D136" s="16"/>
      <c r="E136" s="139"/>
      <c r="F136" s="16">
        <f t="shared" si="6"/>
        <v>0</v>
      </c>
      <c r="G136" s="95"/>
      <c r="H136" s="16">
        <f t="shared" si="7"/>
        <v>0</v>
      </c>
      <c r="I136" s="16">
        <v>118000</v>
      </c>
      <c r="J136" s="95">
        <f t="shared" si="8"/>
        <v>0</v>
      </c>
      <c r="K136" s="9" t="s">
        <v>15</v>
      </c>
    </row>
    <row r="137" spans="1:11" x14ac:dyDescent="0.25">
      <c r="A137" s="9">
        <v>124</v>
      </c>
      <c r="B137" s="10" t="s">
        <v>252</v>
      </c>
      <c r="C137" s="9" t="s">
        <v>18</v>
      </c>
      <c r="D137" s="16">
        <v>10</v>
      </c>
      <c r="E137" s="139"/>
      <c r="F137" s="16">
        <f t="shared" si="6"/>
        <v>10</v>
      </c>
      <c r="G137" s="95">
        <v>3</v>
      </c>
      <c r="H137" s="16">
        <f t="shared" si="7"/>
        <v>7</v>
      </c>
      <c r="I137" s="16">
        <v>148000</v>
      </c>
      <c r="J137" s="95">
        <f t="shared" si="8"/>
        <v>1036000</v>
      </c>
      <c r="K137" s="9" t="s">
        <v>15</v>
      </c>
    </row>
    <row r="138" spans="1:11" x14ac:dyDescent="0.25">
      <c r="A138" s="11"/>
      <c r="B138" s="7"/>
      <c r="C138" s="11"/>
      <c r="D138" s="8"/>
      <c r="E138" s="145"/>
      <c r="F138" s="8"/>
      <c r="G138" s="110"/>
      <c r="H138" s="8"/>
      <c r="I138" s="8"/>
      <c r="J138" s="110"/>
      <c r="K138" s="11"/>
    </row>
    <row r="139" spans="1:11" x14ac:dyDescent="0.25">
      <c r="A139" s="167"/>
      <c r="B139" s="168"/>
      <c r="C139" s="167"/>
      <c r="D139" s="169"/>
      <c r="E139" s="170"/>
      <c r="F139" s="169"/>
      <c r="G139" s="171"/>
      <c r="H139" s="169"/>
      <c r="I139" s="169"/>
      <c r="J139" s="171"/>
      <c r="K139" s="172"/>
    </row>
    <row r="140" spans="1:11" x14ac:dyDescent="0.25">
      <c r="A140" s="4"/>
      <c r="B140" s="47"/>
      <c r="C140" s="4"/>
      <c r="D140" s="48"/>
      <c r="E140" s="141"/>
      <c r="F140" s="48"/>
      <c r="G140" s="107"/>
      <c r="H140" s="48"/>
      <c r="I140" s="48"/>
      <c r="J140" s="107"/>
      <c r="K140" s="11"/>
    </row>
    <row r="141" spans="1:11" x14ac:dyDescent="0.25">
      <c r="A141" s="11">
        <v>125</v>
      </c>
      <c r="B141" s="10" t="s">
        <v>148</v>
      </c>
      <c r="C141" s="9" t="s">
        <v>70</v>
      </c>
      <c r="D141" s="16"/>
      <c r="E141" s="139"/>
      <c r="F141" s="16">
        <f>D141+E141</f>
        <v>0</v>
      </c>
      <c r="G141" s="95"/>
      <c r="H141" s="16">
        <f>F141-G141</f>
        <v>0</v>
      </c>
      <c r="I141" s="16"/>
      <c r="J141" s="95"/>
      <c r="K141" s="14"/>
    </row>
    <row r="142" spans="1:11" x14ac:dyDescent="0.25">
      <c r="A142" s="11">
        <v>126</v>
      </c>
      <c r="B142" s="10" t="s">
        <v>251</v>
      </c>
      <c r="C142" s="9" t="s">
        <v>18</v>
      </c>
      <c r="D142" s="16"/>
      <c r="E142" s="139"/>
      <c r="F142" s="16">
        <f t="shared" ref="F142:F145" si="9">D142+E142</f>
        <v>0</v>
      </c>
      <c r="G142" s="95"/>
      <c r="H142" s="16">
        <f t="shared" ref="H142:H145" si="10">F142-G142</f>
        <v>0</v>
      </c>
      <c r="I142" s="16">
        <v>94700</v>
      </c>
      <c r="J142" s="95">
        <f>H142*I142</f>
        <v>0</v>
      </c>
      <c r="K142" s="9"/>
    </row>
    <row r="143" spans="1:11" x14ac:dyDescent="0.25">
      <c r="A143" s="11">
        <v>127</v>
      </c>
      <c r="B143" s="10" t="s">
        <v>149</v>
      </c>
      <c r="C143" s="9" t="s">
        <v>18</v>
      </c>
      <c r="D143" s="16">
        <v>11</v>
      </c>
      <c r="E143" s="139"/>
      <c r="F143" s="16">
        <f t="shared" si="9"/>
        <v>11</v>
      </c>
      <c r="G143" s="95"/>
      <c r="H143" s="16">
        <f t="shared" si="10"/>
        <v>11</v>
      </c>
      <c r="I143" s="16">
        <v>116700</v>
      </c>
      <c r="J143" s="95">
        <f t="shared" ref="J143:J145" si="11">H143*I143</f>
        <v>1283700</v>
      </c>
      <c r="K143" s="9" t="s">
        <v>15</v>
      </c>
    </row>
    <row r="144" spans="1:11" x14ac:dyDescent="0.25">
      <c r="A144" s="11">
        <v>128</v>
      </c>
      <c r="B144" s="10" t="s">
        <v>150</v>
      </c>
      <c r="C144" s="9" t="s">
        <v>18</v>
      </c>
      <c r="D144" s="16"/>
      <c r="E144" s="139"/>
      <c r="F144" s="16">
        <f t="shared" si="9"/>
        <v>0</v>
      </c>
      <c r="G144" s="95"/>
      <c r="H144" s="16">
        <f t="shared" si="10"/>
        <v>0</v>
      </c>
      <c r="I144" s="16">
        <v>76400</v>
      </c>
      <c r="J144" s="95">
        <f t="shared" si="11"/>
        <v>0</v>
      </c>
      <c r="K144" s="9"/>
    </row>
    <row r="145" spans="1:11" x14ac:dyDescent="0.25">
      <c r="A145" s="11">
        <v>129</v>
      </c>
      <c r="B145" s="10" t="s">
        <v>151</v>
      </c>
      <c r="C145" s="9" t="s">
        <v>18</v>
      </c>
      <c r="D145" s="16">
        <v>30</v>
      </c>
      <c r="E145" s="139"/>
      <c r="F145" s="16">
        <f t="shared" si="9"/>
        <v>30</v>
      </c>
      <c r="G145" s="95"/>
      <c r="H145" s="16">
        <f t="shared" si="10"/>
        <v>30</v>
      </c>
      <c r="I145" s="16">
        <v>30000</v>
      </c>
      <c r="J145" s="95">
        <f t="shared" si="11"/>
        <v>900000</v>
      </c>
      <c r="K145" s="9" t="s">
        <v>15</v>
      </c>
    </row>
    <row r="146" spans="1:11" x14ac:dyDescent="0.25">
      <c r="A146" s="9"/>
      <c r="B146" s="10"/>
      <c r="C146" s="9"/>
      <c r="D146" s="6"/>
      <c r="E146" s="144"/>
      <c r="F146" s="51"/>
      <c r="G146" s="100"/>
      <c r="H146" s="51"/>
      <c r="I146" s="51"/>
      <c r="J146" s="100"/>
      <c r="K146" s="9" t="s">
        <v>15</v>
      </c>
    </row>
    <row r="147" spans="1:11" x14ac:dyDescent="0.25">
      <c r="A147" s="14"/>
      <c r="B147" s="13"/>
      <c r="C147" s="14"/>
      <c r="D147" s="13"/>
      <c r="E147" s="142"/>
      <c r="F147" s="17"/>
      <c r="G147" s="108"/>
      <c r="H147" s="17"/>
      <c r="I147" s="17"/>
      <c r="J147" s="108"/>
      <c r="K147" s="9" t="s">
        <v>15</v>
      </c>
    </row>
    <row r="148" spans="1:11" x14ac:dyDescent="0.25">
      <c r="A148" s="87"/>
      <c r="B148" s="335" t="s">
        <v>264</v>
      </c>
      <c r="C148" s="335"/>
      <c r="D148" s="335"/>
      <c r="E148" s="335"/>
      <c r="F148" s="335"/>
      <c r="G148" s="335"/>
      <c r="H148" s="394"/>
      <c r="I148" s="395">
        <f>SUM(J11:J145)</f>
        <v>145340600</v>
      </c>
      <c r="J148" s="394"/>
      <c r="K148" s="9"/>
    </row>
    <row r="149" spans="1:11" x14ac:dyDescent="0.25">
      <c r="B149" s="177"/>
      <c r="C149" s="177"/>
      <c r="D149" s="177"/>
      <c r="E149" s="177"/>
      <c r="F149" s="177"/>
      <c r="G149" s="177"/>
      <c r="H149" s="177"/>
      <c r="I149" s="182"/>
      <c r="J149" s="177"/>
      <c r="K149" s="11"/>
    </row>
    <row r="150" spans="1:11" ht="15.75" x14ac:dyDescent="0.25">
      <c r="A150" s="396" t="s">
        <v>284</v>
      </c>
      <c r="B150" s="396"/>
      <c r="C150" s="396"/>
      <c r="D150" s="396"/>
      <c r="E150" s="396"/>
      <c r="F150" s="396"/>
      <c r="G150" s="396"/>
      <c r="H150" s="396"/>
      <c r="I150" s="396"/>
      <c r="J150" s="396"/>
      <c r="K150" s="11"/>
    </row>
    <row r="151" spans="1:11" x14ac:dyDescent="0.25">
      <c r="A151" s="397" t="str">
        <f>A164</f>
        <v>Bulan : JANUARI 2023</v>
      </c>
      <c r="B151" s="397"/>
      <c r="C151" s="397"/>
      <c r="D151" s="397"/>
      <c r="E151" s="397"/>
      <c r="F151" s="397"/>
      <c r="G151" s="397"/>
      <c r="H151" s="397"/>
      <c r="I151" s="397"/>
      <c r="J151" s="397"/>
      <c r="K151" s="11"/>
    </row>
    <row r="152" spans="1:11" x14ac:dyDescent="0.25">
      <c r="A152" s="303"/>
      <c r="B152" s="303"/>
      <c r="C152" s="303"/>
      <c r="D152" s="303"/>
      <c r="E152" s="303"/>
      <c r="F152" s="303"/>
      <c r="G152" s="303"/>
      <c r="H152" s="303"/>
      <c r="I152" s="303"/>
      <c r="J152" s="303"/>
      <c r="K152" s="11"/>
    </row>
    <row r="153" spans="1:11" x14ac:dyDescent="0.25">
      <c r="A153" s="389" t="s">
        <v>3</v>
      </c>
      <c r="B153" s="389" t="s">
        <v>4</v>
      </c>
      <c r="C153" s="389" t="s">
        <v>153</v>
      </c>
      <c r="D153" s="1" t="s">
        <v>6</v>
      </c>
      <c r="E153" s="147" t="s">
        <v>7</v>
      </c>
      <c r="F153" s="389" t="s">
        <v>8</v>
      </c>
      <c r="G153" s="112" t="s">
        <v>7</v>
      </c>
      <c r="H153" s="389" t="s">
        <v>6</v>
      </c>
      <c r="I153" s="1" t="s">
        <v>263</v>
      </c>
      <c r="J153" s="112" t="s">
        <v>8</v>
      </c>
      <c r="K153" s="11"/>
    </row>
    <row r="154" spans="1:11" x14ac:dyDescent="0.25">
      <c r="A154" s="390"/>
      <c r="B154" s="390"/>
      <c r="C154" s="390"/>
      <c r="D154" s="54" t="s">
        <v>237</v>
      </c>
      <c r="E154" s="140" t="s">
        <v>10</v>
      </c>
      <c r="F154" s="390"/>
      <c r="G154" s="120" t="s">
        <v>11</v>
      </c>
      <c r="H154" s="390"/>
      <c r="I154" s="54" t="s">
        <v>5</v>
      </c>
      <c r="J154" s="120" t="s">
        <v>263</v>
      </c>
      <c r="K154" s="11"/>
    </row>
    <row r="155" spans="1:11" x14ac:dyDescent="0.25">
      <c r="A155" s="33"/>
      <c r="B155" s="34"/>
      <c r="C155" s="34"/>
      <c r="D155" s="34"/>
      <c r="E155" s="159"/>
      <c r="F155" s="34"/>
      <c r="G155" s="124"/>
      <c r="H155" s="34"/>
      <c r="I155" s="96"/>
      <c r="J155" s="124"/>
      <c r="K155" s="11"/>
    </row>
    <row r="156" spans="1:11" x14ac:dyDescent="0.25">
      <c r="A156" s="34">
        <v>1</v>
      </c>
      <c r="B156" s="98" t="s">
        <v>285</v>
      </c>
      <c r="C156" s="34" t="s">
        <v>287</v>
      </c>
      <c r="D156" s="34"/>
      <c r="E156" s="159"/>
      <c r="F156" s="34"/>
      <c r="G156" s="124"/>
      <c r="H156" s="34"/>
      <c r="I156" s="96"/>
      <c r="J156" s="124">
        <f>H156*I156</f>
        <v>0</v>
      </c>
      <c r="K156" s="11"/>
    </row>
    <row r="157" spans="1:11" x14ac:dyDescent="0.25">
      <c r="A157" s="34">
        <v>2</v>
      </c>
      <c r="B157" s="98" t="s">
        <v>286</v>
      </c>
      <c r="C157" s="34" t="s">
        <v>287</v>
      </c>
      <c r="D157" s="34">
        <v>500</v>
      </c>
      <c r="E157" s="159"/>
      <c r="F157" s="96">
        <f>D157+E157</f>
        <v>500</v>
      </c>
      <c r="G157" s="124">
        <v>45</v>
      </c>
      <c r="H157" s="96">
        <f>F157-G157</f>
        <v>455</v>
      </c>
      <c r="I157" s="96">
        <v>66701</v>
      </c>
      <c r="J157" s="124">
        <f t="shared" ref="J157:J159" si="12">H157*I157</f>
        <v>30348955</v>
      </c>
      <c r="K157" s="11"/>
    </row>
    <row r="158" spans="1:11" x14ac:dyDescent="0.25">
      <c r="A158" s="34">
        <v>3</v>
      </c>
      <c r="B158" s="98" t="s">
        <v>105</v>
      </c>
      <c r="C158" s="34" t="s">
        <v>288</v>
      </c>
      <c r="D158" s="34"/>
      <c r="E158" s="159"/>
      <c r="F158" s="96">
        <f t="shared" ref="F158:F159" si="13">D158+E158</f>
        <v>0</v>
      </c>
      <c r="G158" s="124"/>
      <c r="H158" s="96">
        <f t="shared" ref="H158:H159" si="14">F158-G158</f>
        <v>0</v>
      </c>
      <c r="I158" s="96"/>
      <c r="J158" s="124">
        <f t="shared" si="12"/>
        <v>0</v>
      </c>
      <c r="K158" s="11"/>
    </row>
    <row r="159" spans="1:11" x14ac:dyDescent="0.25">
      <c r="A159" s="34">
        <v>4</v>
      </c>
      <c r="B159" s="98" t="s">
        <v>351</v>
      </c>
      <c r="C159" s="34" t="s">
        <v>288</v>
      </c>
      <c r="D159" s="34">
        <v>504</v>
      </c>
      <c r="E159" s="159"/>
      <c r="F159" s="96">
        <f t="shared" si="13"/>
        <v>504</v>
      </c>
      <c r="G159" s="124">
        <v>78</v>
      </c>
      <c r="H159" s="96">
        <f t="shared" si="14"/>
        <v>426</v>
      </c>
      <c r="I159" s="96">
        <v>88531</v>
      </c>
      <c r="J159" s="124">
        <f t="shared" si="12"/>
        <v>37714206</v>
      </c>
      <c r="K159" s="11"/>
    </row>
    <row r="160" spans="1:11" x14ac:dyDescent="0.25">
      <c r="A160" s="43"/>
      <c r="B160" s="43"/>
      <c r="C160" s="43"/>
      <c r="D160" s="43"/>
      <c r="E160" s="160"/>
      <c r="F160" s="43"/>
      <c r="G160" s="125"/>
      <c r="H160" s="43"/>
      <c r="I160" s="97"/>
      <c r="J160" s="125"/>
      <c r="K160" s="11"/>
    </row>
    <row r="161" spans="1:11" x14ac:dyDescent="0.25">
      <c r="A161" s="391" t="s">
        <v>264</v>
      </c>
      <c r="B161" s="372"/>
      <c r="C161" s="372"/>
      <c r="D161" s="372"/>
      <c r="E161" s="372"/>
      <c r="F161" s="372"/>
      <c r="G161" s="372"/>
      <c r="H161" s="373"/>
      <c r="I161" s="374">
        <f>SUM(J156:J159)</f>
        <v>68063161</v>
      </c>
      <c r="J161" s="392"/>
      <c r="K161" s="11"/>
    </row>
    <row r="162" spans="1:11" x14ac:dyDescent="0.25">
      <c r="A162" s="180"/>
      <c r="B162" s="180"/>
      <c r="C162" s="180"/>
      <c r="D162" s="180"/>
      <c r="E162" s="180"/>
      <c r="F162" s="180"/>
      <c r="G162" s="180"/>
      <c r="H162" s="180"/>
      <c r="I162" s="181"/>
      <c r="J162" s="181"/>
      <c r="K162" s="11"/>
    </row>
    <row r="163" spans="1:11" ht="15.75" x14ac:dyDescent="0.25">
      <c r="A163" s="393" t="s">
        <v>227</v>
      </c>
      <c r="B163" s="393"/>
      <c r="C163" s="393"/>
      <c r="D163" s="393"/>
      <c r="E163" s="393"/>
      <c r="F163" s="393"/>
      <c r="G163" s="393"/>
      <c r="H163" s="393"/>
      <c r="I163" s="393"/>
      <c r="J163" s="393"/>
      <c r="K163" s="11"/>
    </row>
    <row r="164" spans="1:11" x14ac:dyDescent="0.25">
      <c r="A164" s="386" t="str">
        <f>A183</f>
        <v>Bulan : JANUARI 2023</v>
      </c>
      <c r="B164" s="386"/>
      <c r="C164" s="386"/>
      <c r="D164" s="386"/>
      <c r="E164" s="386"/>
      <c r="F164" s="386"/>
      <c r="G164" s="386"/>
      <c r="H164" s="386"/>
      <c r="I164" s="386"/>
      <c r="J164" s="386"/>
      <c r="K164" s="11"/>
    </row>
    <row r="165" spans="1:11" x14ac:dyDescent="0.25">
      <c r="A165" s="38"/>
      <c r="B165" s="39"/>
      <c r="C165" s="38"/>
      <c r="D165" s="40"/>
      <c r="E165" s="155"/>
      <c r="F165" s="40"/>
      <c r="G165" s="132"/>
      <c r="H165" s="40"/>
      <c r="I165" s="49"/>
      <c r="J165" s="109"/>
      <c r="K165" s="11"/>
    </row>
    <row r="166" spans="1:11" x14ac:dyDescent="0.25">
      <c r="A166" s="389" t="s">
        <v>3</v>
      </c>
      <c r="B166" s="389">
        <v>2</v>
      </c>
      <c r="C166" s="389" t="s">
        <v>5</v>
      </c>
      <c r="D166" s="389" t="s">
        <v>193</v>
      </c>
      <c r="E166" s="147" t="s">
        <v>7</v>
      </c>
      <c r="F166" s="389" t="s">
        <v>8</v>
      </c>
      <c r="G166" s="112" t="s">
        <v>7</v>
      </c>
      <c r="H166" s="389" t="s">
        <v>194</v>
      </c>
      <c r="I166" s="178" t="s">
        <v>262</v>
      </c>
      <c r="J166" s="102" t="s">
        <v>8</v>
      </c>
      <c r="K166" s="11"/>
    </row>
    <row r="167" spans="1:11" x14ac:dyDescent="0.25">
      <c r="A167" s="390"/>
      <c r="B167" s="390"/>
      <c r="C167" s="390"/>
      <c r="D167" s="390"/>
      <c r="E167" s="140" t="s">
        <v>10</v>
      </c>
      <c r="F167" s="390"/>
      <c r="G167" s="120" t="s">
        <v>11</v>
      </c>
      <c r="H167" s="390"/>
      <c r="I167" s="179" t="s">
        <v>5</v>
      </c>
      <c r="J167" s="115" t="s">
        <v>263</v>
      </c>
      <c r="K167" s="11"/>
    </row>
    <row r="168" spans="1:11" x14ac:dyDescent="0.25">
      <c r="A168" s="3">
        <v>1</v>
      </c>
      <c r="B168" s="3">
        <v>2</v>
      </c>
      <c r="C168" s="3">
        <v>3</v>
      </c>
      <c r="D168" s="3">
        <v>4</v>
      </c>
      <c r="E168" s="137">
        <v>5</v>
      </c>
      <c r="F168" s="3">
        <v>6</v>
      </c>
      <c r="G168" s="104">
        <v>7</v>
      </c>
      <c r="H168" s="3">
        <v>8</v>
      </c>
      <c r="I168" s="3">
        <v>9</v>
      </c>
      <c r="J168" s="104">
        <v>10</v>
      </c>
      <c r="K168" s="11"/>
    </row>
    <row r="169" spans="1:11" x14ac:dyDescent="0.25">
      <c r="A169" s="4"/>
      <c r="B169" s="41"/>
      <c r="C169" s="4"/>
      <c r="D169" s="4"/>
      <c r="E169" s="141"/>
      <c r="F169" s="4"/>
      <c r="G169" s="105"/>
      <c r="H169" s="4"/>
      <c r="I169" s="4"/>
      <c r="J169" s="105"/>
      <c r="K169" s="11"/>
    </row>
    <row r="170" spans="1:11" x14ac:dyDescent="0.25">
      <c r="A170" s="9">
        <v>1</v>
      </c>
      <c r="B170" s="10" t="s">
        <v>228</v>
      </c>
      <c r="C170" s="9" t="s">
        <v>18</v>
      </c>
      <c r="D170" s="16">
        <v>296</v>
      </c>
      <c r="E170" s="139"/>
      <c r="F170" s="16">
        <f>D170+E170</f>
        <v>296</v>
      </c>
      <c r="G170" s="95">
        <v>10</v>
      </c>
      <c r="H170" s="16">
        <f>F170-G170</f>
        <v>286</v>
      </c>
      <c r="I170" s="16">
        <v>160000</v>
      </c>
      <c r="J170" s="95">
        <f>H170*I170</f>
        <v>45760000</v>
      </c>
      <c r="K170" s="11"/>
    </row>
    <row r="171" spans="1:11" x14ac:dyDescent="0.25">
      <c r="A171" s="9">
        <v>2</v>
      </c>
      <c r="B171" s="10" t="s">
        <v>229</v>
      </c>
      <c r="C171" s="9" t="s">
        <v>18</v>
      </c>
      <c r="D171" s="16">
        <v>127</v>
      </c>
      <c r="E171" s="139"/>
      <c r="F171" s="16">
        <f t="shared" ref="F171:F179" si="15">D171+E171</f>
        <v>127</v>
      </c>
      <c r="G171" s="95">
        <v>10</v>
      </c>
      <c r="H171" s="16">
        <f t="shared" ref="H171:H179" si="16">F171-G171</f>
        <v>117</v>
      </c>
      <c r="I171" s="16">
        <v>14200</v>
      </c>
      <c r="J171" s="95">
        <f t="shared" ref="J171:J179" si="17">H171*I171</f>
        <v>1661400</v>
      </c>
      <c r="K171" s="11"/>
    </row>
    <row r="172" spans="1:11" x14ac:dyDescent="0.25">
      <c r="A172" s="9">
        <v>3</v>
      </c>
      <c r="B172" s="10" t="s">
        <v>230</v>
      </c>
      <c r="C172" s="9" t="s">
        <v>18</v>
      </c>
      <c r="D172" s="16">
        <v>286</v>
      </c>
      <c r="E172" s="139"/>
      <c r="F172" s="16">
        <f t="shared" si="15"/>
        <v>286</v>
      </c>
      <c r="G172" s="95">
        <v>12</v>
      </c>
      <c r="H172" s="16">
        <f t="shared" si="16"/>
        <v>274</v>
      </c>
      <c r="I172" s="16">
        <v>5000</v>
      </c>
      <c r="J172" s="95">
        <f t="shared" si="17"/>
        <v>1370000</v>
      </c>
      <c r="K172" s="11"/>
    </row>
    <row r="173" spans="1:11" x14ac:dyDescent="0.25">
      <c r="A173" s="9">
        <v>4</v>
      </c>
      <c r="B173" s="10" t="s">
        <v>231</v>
      </c>
      <c r="C173" s="9" t="s">
        <v>117</v>
      </c>
      <c r="D173" s="16">
        <v>343</v>
      </c>
      <c r="E173" s="139"/>
      <c r="F173" s="16">
        <f t="shared" si="15"/>
        <v>343</v>
      </c>
      <c r="G173" s="95">
        <v>60</v>
      </c>
      <c r="H173" s="16">
        <f t="shared" si="16"/>
        <v>283</v>
      </c>
      <c r="I173" s="16">
        <v>3000</v>
      </c>
      <c r="J173" s="95">
        <f t="shared" si="17"/>
        <v>849000</v>
      </c>
      <c r="K173" s="11"/>
    </row>
    <row r="174" spans="1:11" x14ac:dyDescent="0.25">
      <c r="A174" s="9">
        <v>5</v>
      </c>
      <c r="B174" s="10" t="s">
        <v>232</v>
      </c>
      <c r="C174" s="9" t="s">
        <v>18</v>
      </c>
      <c r="D174" s="16">
        <v>348</v>
      </c>
      <c r="E174" s="139"/>
      <c r="F174" s="16">
        <f t="shared" si="15"/>
        <v>348</v>
      </c>
      <c r="G174" s="95">
        <v>18</v>
      </c>
      <c r="H174" s="16">
        <f t="shared" si="16"/>
        <v>330</v>
      </c>
      <c r="I174" s="16">
        <v>600</v>
      </c>
      <c r="J174" s="95">
        <f t="shared" si="17"/>
        <v>198000</v>
      </c>
      <c r="K174" s="11"/>
    </row>
    <row r="175" spans="1:11" x14ac:dyDescent="0.25">
      <c r="A175" s="9">
        <v>6</v>
      </c>
      <c r="B175" s="10" t="s">
        <v>295</v>
      </c>
      <c r="C175" s="9" t="s">
        <v>18</v>
      </c>
      <c r="D175" s="16"/>
      <c r="E175" s="139"/>
      <c r="F175" s="16">
        <f t="shared" si="15"/>
        <v>0</v>
      </c>
      <c r="G175" s="95"/>
      <c r="H175" s="16">
        <f t="shared" si="16"/>
        <v>0</v>
      </c>
      <c r="I175" s="16">
        <v>2000000</v>
      </c>
      <c r="J175" s="95">
        <f t="shared" si="17"/>
        <v>0</v>
      </c>
      <c r="K175" s="11"/>
    </row>
    <row r="176" spans="1:11" x14ac:dyDescent="0.25">
      <c r="A176" s="9">
        <v>7</v>
      </c>
      <c r="B176" s="10" t="s">
        <v>265</v>
      </c>
      <c r="C176" s="9" t="s">
        <v>18</v>
      </c>
      <c r="D176" s="16"/>
      <c r="E176" s="139"/>
      <c r="F176" s="16">
        <f t="shared" si="15"/>
        <v>0</v>
      </c>
      <c r="G176" s="95"/>
      <c r="H176" s="16">
        <f t="shared" si="16"/>
        <v>0</v>
      </c>
      <c r="I176" s="16">
        <v>1600000</v>
      </c>
      <c r="J176" s="95">
        <f t="shared" si="17"/>
        <v>0</v>
      </c>
      <c r="K176" s="11"/>
    </row>
    <row r="177" spans="1:11" x14ac:dyDescent="0.25">
      <c r="A177" s="9">
        <v>8</v>
      </c>
      <c r="B177" s="10" t="s">
        <v>233</v>
      </c>
      <c r="C177" s="9" t="s">
        <v>18</v>
      </c>
      <c r="D177" s="16">
        <v>37</v>
      </c>
      <c r="E177" s="139"/>
      <c r="F177" s="16">
        <f t="shared" si="15"/>
        <v>37</v>
      </c>
      <c r="G177" s="95"/>
      <c r="H177" s="16">
        <f t="shared" si="16"/>
        <v>37</v>
      </c>
      <c r="I177" s="16">
        <v>320000</v>
      </c>
      <c r="J177" s="95">
        <f t="shared" si="17"/>
        <v>11840000</v>
      </c>
      <c r="K177" s="11"/>
    </row>
    <row r="178" spans="1:11" x14ac:dyDescent="0.25">
      <c r="A178" s="9">
        <v>9</v>
      </c>
      <c r="B178" s="33" t="s">
        <v>234</v>
      </c>
      <c r="C178" s="34" t="s">
        <v>51</v>
      </c>
      <c r="D178" s="16"/>
      <c r="E178" s="139"/>
      <c r="F178" s="16">
        <f t="shared" si="15"/>
        <v>0</v>
      </c>
      <c r="G178" s="95"/>
      <c r="H178" s="16">
        <f t="shared" si="16"/>
        <v>0</v>
      </c>
      <c r="I178" s="16"/>
      <c r="J178" s="95">
        <f t="shared" si="17"/>
        <v>0</v>
      </c>
      <c r="K178" s="11"/>
    </row>
    <row r="179" spans="1:11" x14ac:dyDescent="0.25">
      <c r="A179" s="9">
        <v>10</v>
      </c>
      <c r="B179" s="33" t="s">
        <v>283</v>
      </c>
      <c r="C179" s="34" t="s">
        <v>204</v>
      </c>
      <c r="D179" s="16">
        <v>80</v>
      </c>
      <c r="E179" s="139"/>
      <c r="F179" s="16">
        <f t="shared" si="15"/>
        <v>80</v>
      </c>
      <c r="G179" s="95">
        <v>1</v>
      </c>
      <c r="H179" s="16">
        <f t="shared" si="16"/>
        <v>79</v>
      </c>
      <c r="I179" s="16">
        <v>87237</v>
      </c>
      <c r="J179" s="95">
        <f t="shared" si="17"/>
        <v>6891723</v>
      </c>
      <c r="K179" s="11"/>
    </row>
    <row r="180" spans="1:11" x14ac:dyDescent="0.25">
      <c r="A180" s="88"/>
      <c r="B180" s="379" t="s">
        <v>264</v>
      </c>
      <c r="C180" s="379"/>
      <c r="D180" s="379"/>
      <c r="E180" s="379"/>
      <c r="F180" s="379"/>
      <c r="G180" s="379"/>
      <c r="H180" s="376"/>
      <c r="I180" s="375">
        <f>SUM(J170:J179)</f>
        <v>68570123</v>
      </c>
      <c r="J180" s="376"/>
      <c r="K180" s="11"/>
    </row>
    <row r="181" spans="1:11" x14ac:dyDescent="0.25">
      <c r="A181" s="180"/>
      <c r="B181" s="180"/>
      <c r="C181" s="180"/>
      <c r="D181" s="180"/>
      <c r="E181" s="180"/>
      <c r="F181" s="180"/>
      <c r="G181" s="180"/>
      <c r="H181" s="180"/>
      <c r="I181" s="181"/>
      <c r="J181" s="181"/>
      <c r="K181" s="11"/>
    </row>
    <row r="182" spans="1:11" ht="15.75" x14ac:dyDescent="0.25">
      <c r="A182" s="385" t="s">
        <v>152</v>
      </c>
      <c r="B182" s="385"/>
      <c r="C182" s="385"/>
      <c r="D182" s="385"/>
      <c r="E182" s="385"/>
      <c r="F182" s="385"/>
      <c r="G182" s="385"/>
      <c r="H182" s="385"/>
      <c r="I182" s="385"/>
      <c r="J182" s="385"/>
    </row>
    <row r="183" spans="1:11" x14ac:dyDescent="0.25">
      <c r="A183" s="386" t="s">
        <v>304</v>
      </c>
      <c r="B183" s="386"/>
      <c r="C183" s="386"/>
      <c r="D183" s="386"/>
      <c r="E183" s="386"/>
      <c r="F183" s="386"/>
      <c r="G183" s="386"/>
      <c r="H183" s="386"/>
      <c r="I183" s="386"/>
      <c r="J183" s="386"/>
    </row>
    <row r="184" spans="1:11" ht="15.75" x14ac:dyDescent="0.25">
      <c r="A184" s="18"/>
      <c r="B184" s="18"/>
      <c r="C184" s="18"/>
      <c r="D184" s="18"/>
      <c r="E184" s="146"/>
      <c r="F184" s="18"/>
      <c r="G184" s="111"/>
      <c r="H184" s="18"/>
      <c r="I184" s="18"/>
      <c r="J184" s="111"/>
      <c r="K184" s="176"/>
    </row>
    <row r="185" spans="1:11" x14ac:dyDescent="0.25">
      <c r="A185" s="389" t="s">
        <v>3</v>
      </c>
      <c r="B185" s="389" t="s">
        <v>4</v>
      </c>
      <c r="C185" s="389" t="s">
        <v>153</v>
      </c>
      <c r="D185" s="1" t="s">
        <v>6</v>
      </c>
      <c r="E185" s="147" t="s">
        <v>7</v>
      </c>
      <c r="F185" s="389" t="s">
        <v>8</v>
      </c>
      <c r="G185" s="112" t="s">
        <v>7</v>
      </c>
      <c r="H185" s="389" t="s">
        <v>6</v>
      </c>
      <c r="I185" s="178" t="s">
        <v>262</v>
      </c>
      <c r="J185" s="102" t="s">
        <v>8</v>
      </c>
      <c r="K185" s="175"/>
    </row>
    <row r="186" spans="1:11" x14ac:dyDescent="0.25">
      <c r="A186" s="390"/>
      <c r="B186" s="390"/>
      <c r="C186" s="390"/>
      <c r="D186" s="54" t="s">
        <v>154</v>
      </c>
      <c r="E186" s="140" t="s">
        <v>10</v>
      </c>
      <c r="F186" s="390"/>
      <c r="G186" s="120" t="s">
        <v>11</v>
      </c>
      <c r="H186" s="390"/>
      <c r="I186" s="68" t="s">
        <v>5</v>
      </c>
      <c r="J186" s="103" t="s">
        <v>263</v>
      </c>
      <c r="K186" s="19"/>
    </row>
    <row r="187" spans="1:11" x14ac:dyDescent="0.25">
      <c r="A187" s="4">
        <v>1</v>
      </c>
      <c r="B187" s="4">
        <v>2</v>
      </c>
      <c r="C187" s="4">
        <v>3</v>
      </c>
      <c r="D187" s="4">
        <v>4</v>
      </c>
      <c r="E187" s="141">
        <v>5</v>
      </c>
      <c r="F187" s="3">
        <v>6</v>
      </c>
      <c r="G187" s="105">
        <v>7</v>
      </c>
      <c r="H187" s="4">
        <v>8</v>
      </c>
      <c r="I187" s="1">
        <v>9</v>
      </c>
      <c r="J187" s="112">
        <v>10</v>
      </c>
      <c r="K187" s="1" t="s">
        <v>258</v>
      </c>
    </row>
    <row r="188" spans="1:11" x14ac:dyDescent="0.25">
      <c r="A188" s="4"/>
      <c r="B188" s="4"/>
      <c r="C188" s="4"/>
      <c r="D188" s="4"/>
      <c r="E188" s="141"/>
      <c r="F188" s="161"/>
      <c r="G188" s="105"/>
      <c r="H188" s="4"/>
      <c r="I188" s="4"/>
      <c r="J188" s="105"/>
      <c r="K188" s="2" t="s">
        <v>259</v>
      </c>
    </row>
    <row r="189" spans="1:11" x14ac:dyDescent="0.25">
      <c r="A189" s="20">
        <v>1</v>
      </c>
      <c r="B189" s="21" t="s">
        <v>155</v>
      </c>
      <c r="C189" s="22" t="s">
        <v>70</v>
      </c>
      <c r="D189" s="16">
        <v>14</v>
      </c>
      <c r="E189" s="139"/>
      <c r="F189" s="162">
        <f>D189+E189</f>
        <v>14</v>
      </c>
      <c r="G189" s="95">
        <v>6</v>
      </c>
      <c r="H189" s="16">
        <f>F189-G189</f>
        <v>8</v>
      </c>
      <c r="I189" s="16">
        <v>74000</v>
      </c>
      <c r="J189" s="95">
        <f>H189*I189</f>
        <v>592000</v>
      </c>
      <c r="K189" s="3">
        <v>9</v>
      </c>
    </row>
    <row r="190" spans="1:11" x14ac:dyDescent="0.25">
      <c r="A190" s="22">
        <v>2</v>
      </c>
      <c r="B190" s="21" t="s">
        <v>156</v>
      </c>
      <c r="C190" s="22" t="s">
        <v>70</v>
      </c>
      <c r="D190" s="16">
        <v>14</v>
      </c>
      <c r="E190" s="139"/>
      <c r="F190" s="162">
        <f t="shared" ref="F190:F231" si="18">D190+E190</f>
        <v>14</v>
      </c>
      <c r="G190" s="95">
        <v>1</v>
      </c>
      <c r="H190" s="16">
        <f t="shared" ref="H190:H231" si="19">F190-G190</f>
        <v>13</v>
      </c>
      <c r="I190" s="16">
        <v>32300</v>
      </c>
      <c r="J190" s="95">
        <f t="shared" ref="J190:J231" si="20">H190*I190</f>
        <v>419900</v>
      </c>
      <c r="K190" s="55"/>
    </row>
    <row r="191" spans="1:11" ht="15" customHeight="1" x14ac:dyDescent="0.25">
      <c r="A191" s="20">
        <v>3</v>
      </c>
      <c r="B191" s="21" t="s">
        <v>255</v>
      </c>
      <c r="C191" s="22" t="s">
        <v>157</v>
      </c>
      <c r="D191" s="16">
        <v>188</v>
      </c>
      <c r="E191" s="139">
        <v>150</v>
      </c>
      <c r="F191" s="162">
        <f t="shared" si="18"/>
        <v>338</v>
      </c>
      <c r="G191" s="95">
        <v>12</v>
      </c>
      <c r="H191" s="16">
        <f t="shared" si="19"/>
        <v>326</v>
      </c>
      <c r="I191" s="16">
        <v>2817.12</v>
      </c>
      <c r="J191" s="95">
        <f t="shared" si="20"/>
        <v>918381.12</v>
      </c>
      <c r="K191" s="58">
        <v>0</v>
      </c>
    </row>
    <row r="192" spans="1:11" ht="15" customHeight="1" x14ac:dyDescent="0.25">
      <c r="A192" s="20">
        <v>4</v>
      </c>
      <c r="B192" s="21" t="s">
        <v>352</v>
      </c>
      <c r="C192" s="22" t="s">
        <v>70</v>
      </c>
      <c r="D192" s="16">
        <v>41</v>
      </c>
      <c r="E192" s="139">
        <v>230</v>
      </c>
      <c r="F192" s="162">
        <f t="shared" si="18"/>
        <v>271</v>
      </c>
      <c r="G192" s="95">
        <v>56</v>
      </c>
      <c r="H192" s="16">
        <f t="shared" si="19"/>
        <v>215</v>
      </c>
      <c r="I192" s="16">
        <v>22500</v>
      </c>
      <c r="J192" s="95">
        <f t="shared" si="20"/>
        <v>4837500</v>
      </c>
      <c r="K192" s="58"/>
    </row>
    <row r="193" spans="1:13" ht="15" customHeight="1" x14ac:dyDescent="0.25">
      <c r="A193" s="20">
        <v>5</v>
      </c>
      <c r="B193" s="21" t="s">
        <v>158</v>
      </c>
      <c r="C193" s="22" t="s">
        <v>18</v>
      </c>
      <c r="D193" s="16">
        <v>50</v>
      </c>
      <c r="E193" s="139"/>
      <c r="F193" s="162">
        <f t="shared" si="18"/>
        <v>50</v>
      </c>
      <c r="G193" s="95"/>
      <c r="H193" s="16">
        <f t="shared" si="19"/>
        <v>50</v>
      </c>
      <c r="I193" s="16">
        <v>16000</v>
      </c>
      <c r="J193" s="95">
        <f t="shared" si="20"/>
        <v>800000</v>
      </c>
      <c r="K193" s="58">
        <v>216</v>
      </c>
      <c r="L193" s="77"/>
    </row>
    <row r="194" spans="1:13" ht="15" customHeight="1" x14ac:dyDescent="0.25">
      <c r="A194" s="22">
        <v>6</v>
      </c>
      <c r="B194" s="21" t="s">
        <v>159</v>
      </c>
      <c r="C194" s="22" t="s">
        <v>160</v>
      </c>
      <c r="D194" s="16">
        <v>8</v>
      </c>
      <c r="E194" s="139"/>
      <c r="F194" s="162">
        <f t="shared" si="18"/>
        <v>8</v>
      </c>
      <c r="G194" s="95"/>
      <c r="H194" s="16">
        <f t="shared" si="19"/>
        <v>8</v>
      </c>
      <c r="I194" s="16">
        <v>140000</v>
      </c>
      <c r="J194" s="95">
        <f t="shared" si="20"/>
        <v>1120000</v>
      </c>
      <c r="K194" s="62">
        <v>216</v>
      </c>
      <c r="L194" s="77"/>
    </row>
    <row r="195" spans="1:13" ht="15" customHeight="1" x14ac:dyDescent="0.25">
      <c r="A195" s="20">
        <v>7</v>
      </c>
      <c r="B195" s="23" t="s">
        <v>161</v>
      </c>
      <c r="C195" s="9" t="s">
        <v>18</v>
      </c>
      <c r="D195" s="16">
        <v>2</v>
      </c>
      <c r="E195" s="139"/>
      <c r="F195" s="162">
        <f t="shared" si="18"/>
        <v>2</v>
      </c>
      <c r="G195" s="95"/>
      <c r="H195" s="16">
        <f t="shared" si="19"/>
        <v>2</v>
      </c>
      <c r="I195" s="16">
        <v>44950</v>
      </c>
      <c r="J195" s="95">
        <f t="shared" si="20"/>
        <v>89900</v>
      </c>
      <c r="K195" s="58">
        <v>8</v>
      </c>
      <c r="L195" s="77"/>
    </row>
    <row r="196" spans="1:13" ht="15" customHeight="1" x14ac:dyDescent="0.25">
      <c r="A196" s="20">
        <v>8</v>
      </c>
      <c r="B196" s="21" t="s">
        <v>162</v>
      </c>
      <c r="C196" s="22" t="s">
        <v>47</v>
      </c>
      <c r="D196" s="16">
        <v>41</v>
      </c>
      <c r="E196" s="139"/>
      <c r="F196" s="162">
        <f t="shared" si="18"/>
        <v>41</v>
      </c>
      <c r="G196" s="95"/>
      <c r="H196" s="16">
        <f t="shared" si="19"/>
        <v>41</v>
      </c>
      <c r="I196" s="16">
        <v>2500</v>
      </c>
      <c r="J196" s="95">
        <f t="shared" si="20"/>
        <v>102500</v>
      </c>
      <c r="K196" s="58">
        <v>640</v>
      </c>
      <c r="L196" s="77"/>
    </row>
    <row r="197" spans="1:13" ht="15" customHeight="1" x14ac:dyDescent="0.25">
      <c r="A197" s="20">
        <v>9</v>
      </c>
      <c r="B197" s="21" t="s">
        <v>163</v>
      </c>
      <c r="C197" s="22" t="s">
        <v>117</v>
      </c>
      <c r="D197" s="16">
        <v>19</v>
      </c>
      <c r="E197" s="139"/>
      <c r="F197" s="162">
        <f t="shared" si="18"/>
        <v>19</v>
      </c>
      <c r="G197" s="95"/>
      <c r="H197" s="16">
        <f t="shared" si="19"/>
        <v>19</v>
      </c>
      <c r="I197" s="16">
        <v>7250</v>
      </c>
      <c r="J197" s="95">
        <f t="shared" si="20"/>
        <v>137750</v>
      </c>
      <c r="K197" s="58">
        <v>2</v>
      </c>
      <c r="L197" s="77"/>
    </row>
    <row r="198" spans="1:13" ht="15" customHeight="1" x14ac:dyDescent="0.25">
      <c r="A198" s="22">
        <v>10</v>
      </c>
      <c r="B198" s="21" t="s">
        <v>164</v>
      </c>
      <c r="C198" s="22" t="s">
        <v>18</v>
      </c>
      <c r="D198" s="16">
        <v>55</v>
      </c>
      <c r="E198" s="139"/>
      <c r="F198" s="162">
        <f t="shared" si="18"/>
        <v>55</v>
      </c>
      <c r="G198" s="95">
        <v>5</v>
      </c>
      <c r="H198" s="16">
        <f t="shared" si="19"/>
        <v>50</v>
      </c>
      <c r="I198" s="16">
        <v>10000</v>
      </c>
      <c r="J198" s="95">
        <f t="shared" si="20"/>
        <v>500000</v>
      </c>
      <c r="K198" s="59">
        <v>49</v>
      </c>
      <c r="L198" s="77"/>
    </row>
    <row r="199" spans="1:13" ht="15" customHeight="1" x14ac:dyDescent="0.25">
      <c r="A199" s="20">
        <v>11</v>
      </c>
      <c r="B199" s="21" t="s">
        <v>165</v>
      </c>
      <c r="C199" s="22" t="s">
        <v>18</v>
      </c>
      <c r="D199" s="16">
        <v>9</v>
      </c>
      <c r="E199" s="139"/>
      <c r="F199" s="162">
        <f t="shared" si="18"/>
        <v>9</v>
      </c>
      <c r="G199" s="95"/>
      <c r="H199" s="16">
        <f t="shared" si="19"/>
        <v>9</v>
      </c>
      <c r="I199" s="16">
        <v>9900</v>
      </c>
      <c r="J199" s="95">
        <f t="shared" si="20"/>
        <v>89100</v>
      </c>
      <c r="K199" s="59">
        <v>28</v>
      </c>
      <c r="L199" s="77"/>
    </row>
    <row r="200" spans="1:13" ht="15" customHeight="1" x14ac:dyDescent="0.25">
      <c r="A200" s="20">
        <v>12</v>
      </c>
      <c r="B200" s="21" t="s">
        <v>166</v>
      </c>
      <c r="C200" s="22" t="s">
        <v>18</v>
      </c>
      <c r="D200" s="16">
        <v>1</v>
      </c>
      <c r="E200" s="139"/>
      <c r="F200" s="162">
        <f t="shared" si="18"/>
        <v>1</v>
      </c>
      <c r="G200" s="95"/>
      <c r="H200" s="16">
        <f t="shared" si="19"/>
        <v>1</v>
      </c>
      <c r="I200" s="16">
        <v>3800</v>
      </c>
      <c r="J200" s="95">
        <f t="shared" si="20"/>
        <v>3800</v>
      </c>
      <c r="K200" s="61">
        <v>69</v>
      </c>
      <c r="L200" s="77"/>
    </row>
    <row r="201" spans="1:13" ht="15" customHeight="1" x14ac:dyDescent="0.25">
      <c r="A201" s="20">
        <v>13</v>
      </c>
      <c r="B201" s="21" t="s">
        <v>167</v>
      </c>
      <c r="C201" s="22" t="s">
        <v>18</v>
      </c>
      <c r="D201" s="16">
        <v>16</v>
      </c>
      <c r="E201" s="139"/>
      <c r="F201" s="162">
        <f t="shared" si="18"/>
        <v>16</v>
      </c>
      <c r="G201" s="95"/>
      <c r="H201" s="16">
        <f t="shared" si="19"/>
        <v>16</v>
      </c>
      <c r="I201" s="16">
        <v>14250</v>
      </c>
      <c r="J201" s="95">
        <f t="shared" si="20"/>
        <v>228000</v>
      </c>
      <c r="K201" s="59">
        <v>9</v>
      </c>
      <c r="L201" s="77"/>
    </row>
    <row r="202" spans="1:13" ht="15" customHeight="1" x14ac:dyDescent="0.25">
      <c r="A202" s="22">
        <v>14</v>
      </c>
      <c r="B202" s="24" t="s">
        <v>253</v>
      </c>
      <c r="C202" s="22" t="s">
        <v>18</v>
      </c>
      <c r="D202" s="16">
        <v>931</v>
      </c>
      <c r="E202" s="139">
        <v>720</v>
      </c>
      <c r="F202" s="162">
        <f t="shared" si="18"/>
        <v>1651</v>
      </c>
      <c r="G202" s="95">
        <v>262</v>
      </c>
      <c r="H202" s="16">
        <f t="shared" si="19"/>
        <v>1389</v>
      </c>
      <c r="I202" s="16">
        <v>9009</v>
      </c>
      <c r="J202" s="95">
        <f t="shared" si="20"/>
        <v>12513501</v>
      </c>
      <c r="K202" s="59">
        <v>1</v>
      </c>
      <c r="L202" s="77"/>
    </row>
    <row r="203" spans="1:13" ht="15" customHeight="1" x14ac:dyDescent="0.25">
      <c r="A203" s="20">
        <v>16</v>
      </c>
      <c r="B203" s="21" t="s">
        <v>254</v>
      </c>
      <c r="C203" s="22" t="s">
        <v>18</v>
      </c>
      <c r="D203" s="16">
        <v>9</v>
      </c>
      <c r="E203" s="139"/>
      <c r="F203" s="162">
        <f t="shared" si="18"/>
        <v>9</v>
      </c>
      <c r="G203" s="95">
        <v>9</v>
      </c>
      <c r="H203" s="16">
        <f t="shared" si="19"/>
        <v>0</v>
      </c>
      <c r="I203" s="78">
        <v>9279.2800000000007</v>
      </c>
      <c r="J203" s="95">
        <f t="shared" si="20"/>
        <v>0</v>
      </c>
      <c r="K203" s="61">
        <v>572</v>
      </c>
      <c r="L203" s="77"/>
    </row>
    <row r="204" spans="1:13" ht="15" customHeight="1" x14ac:dyDescent="0.25">
      <c r="A204" s="20">
        <v>17</v>
      </c>
      <c r="B204" s="21" t="s">
        <v>256</v>
      </c>
      <c r="C204" s="22" t="s">
        <v>18</v>
      </c>
      <c r="D204" s="16">
        <v>177</v>
      </c>
      <c r="E204" s="139">
        <v>600</v>
      </c>
      <c r="F204" s="162">
        <f t="shared" si="18"/>
        <v>777</v>
      </c>
      <c r="G204" s="95">
        <v>168</v>
      </c>
      <c r="H204" s="16">
        <f t="shared" si="19"/>
        <v>609</v>
      </c>
      <c r="I204" s="16">
        <v>2957.65</v>
      </c>
      <c r="J204" s="95">
        <f t="shared" si="20"/>
        <v>1801208.85</v>
      </c>
      <c r="K204" s="61">
        <v>274</v>
      </c>
      <c r="L204" s="77"/>
    </row>
    <row r="205" spans="1:13" ht="15" customHeight="1" x14ac:dyDescent="0.25">
      <c r="A205" s="22">
        <v>18</v>
      </c>
      <c r="B205" s="23" t="s">
        <v>271</v>
      </c>
      <c r="C205" s="9" t="s">
        <v>82</v>
      </c>
      <c r="D205" s="16">
        <v>20</v>
      </c>
      <c r="E205" s="139"/>
      <c r="F205" s="162">
        <f t="shared" si="18"/>
        <v>20</v>
      </c>
      <c r="G205" s="95">
        <v>4</v>
      </c>
      <c r="H205" s="16">
        <f t="shared" si="19"/>
        <v>16</v>
      </c>
      <c r="I205" s="16">
        <v>87000</v>
      </c>
      <c r="J205" s="95">
        <f t="shared" si="20"/>
        <v>1392000</v>
      </c>
      <c r="K205" s="59">
        <v>91</v>
      </c>
      <c r="L205" s="77"/>
      <c r="M205" s="79"/>
    </row>
    <row r="206" spans="1:13" ht="15" customHeight="1" x14ac:dyDescent="0.25">
      <c r="A206" s="20">
        <v>20</v>
      </c>
      <c r="B206" s="23" t="s">
        <v>168</v>
      </c>
      <c r="C206" s="9" t="s">
        <v>18</v>
      </c>
      <c r="D206" s="16">
        <v>205</v>
      </c>
      <c r="E206" s="139"/>
      <c r="F206" s="162">
        <f t="shared" si="18"/>
        <v>205</v>
      </c>
      <c r="G206" s="95"/>
      <c r="H206" s="16">
        <f t="shared" si="19"/>
        <v>205</v>
      </c>
      <c r="I206" s="16">
        <v>3600</v>
      </c>
      <c r="J206" s="95">
        <f t="shared" si="20"/>
        <v>738000</v>
      </c>
      <c r="K206" s="59">
        <v>36</v>
      </c>
      <c r="L206" s="77"/>
    </row>
    <row r="207" spans="1:13" ht="15" customHeight="1" x14ac:dyDescent="0.25">
      <c r="A207" s="20">
        <v>21</v>
      </c>
      <c r="B207" s="21" t="s">
        <v>169</v>
      </c>
      <c r="C207" s="22" t="s">
        <v>18</v>
      </c>
      <c r="D207" s="16">
        <v>69</v>
      </c>
      <c r="E207" s="139"/>
      <c r="F207" s="162">
        <f t="shared" si="18"/>
        <v>69</v>
      </c>
      <c r="G207" s="95">
        <v>4</v>
      </c>
      <c r="H207" s="16">
        <f t="shared" si="19"/>
        <v>65</v>
      </c>
      <c r="I207" s="16">
        <v>20000</v>
      </c>
      <c r="J207" s="95">
        <f t="shared" si="20"/>
        <v>1300000</v>
      </c>
      <c r="K207" s="59">
        <v>0</v>
      </c>
      <c r="L207" s="77"/>
    </row>
    <row r="208" spans="1:13" ht="15" customHeight="1" x14ac:dyDescent="0.25">
      <c r="A208" s="22">
        <v>22</v>
      </c>
      <c r="B208" s="21" t="s">
        <v>170</v>
      </c>
      <c r="C208" s="22" t="s">
        <v>18</v>
      </c>
      <c r="D208" s="16">
        <v>240</v>
      </c>
      <c r="E208" s="139"/>
      <c r="F208" s="162">
        <f t="shared" si="18"/>
        <v>240</v>
      </c>
      <c r="G208" s="95"/>
      <c r="H208" s="16">
        <f t="shared" si="19"/>
        <v>240</v>
      </c>
      <c r="I208" s="16">
        <v>3500</v>
      </c>
      <c r="J208" s="95">
        <f t="shared" si="20"/>
        <v>840000</v>
      </c>
      <c r="K208" s="59">
        <v>227</v>
      </c>
      <c r="L208" s="77"/>
    </row>
    <row r="209" spans="1:12" ht="15" customHeight="1" x14ac:dyDescent="0.25">
      <c r="A209" s="20">
        <v>23</v>
      </c>
      <c r="B209" s="21" t="s">
        <v>171</v>
      </c>
      <c r="C209" s="22" t="s">
        <v>18</v>
      </c>
      <c r="D209" s="16">
        <v>47</v>
      </c>
      <c r="E209" s="139"/>
      <c r="F209" s="162">
        <f t="shared" si="18"/>
        <v>47</v>
      </c>
      <c r="G209" s="95">
        <v>6</v>
      </c>
      <c r="H209" s="16">
        <f t="shared" si="19"/>
        <v>41</v>
      </c>
      <c r="I209" s="16">
        <v>15000</v>
      </c>
      <c r="J209" s="95">
        <f t="shared" si="20"/>
        <v>615000</v>
      </c>
      <c r="K209" s="59">
        <v>75</v>
      </c>
      <c r="L209" s="77"/>
    </row>
    <row r="210" spans="1:12" ht="15" customHeight="1" x14ac:dyDescent="0.25">
      <c r="A210" s="20">
        <v>24</v>
      </c>
      <c r="B210" s="21" t="s">
        <v>248</v>
      </c>
      <c r="C210" s="22" t="s">
        <v>117</v>
      </c>
      <c r="D210" s="16">
        <v>19</v>
      </c>
      <c r="E210" s="139"/>
      <c r="F210" s="162">
        <f t="shared" si="18"/>
        <v>19</v>
      </c>
      <c r="G210" s="95">
        <v>2</v>
      </c>
      <c r="H210" s="16">
        <f t="shared" si="19"/>
        <v>17</v>
      </c>
      <c r="I210" s="16">
        <v>5000</v>
      </c>
      <c r="J210" s="95">
        <f t="shared" si="20"/>
        <v>85000</v>
      </c>
      <c r="K210" s="59">
        <v>240</v>
      </c>
      <c r="L210" s="77"/>
    </row>
    <row r="211" spans="1:12" ht="15" customHeight="1" x14ac:dyDescent="0.25">
      <c r="A211" s="20">
        <v>25</v>
      </c>
      <c r="B211" s="12" t="s">
        <v>172</v>
      </c>
      <c r="C211" s="9" t="s">
        <v>173</v>
      </c>
      <c r="D211" s="16">
        <v>12</v>
      </c>
      <c r="E211" s="139"/>
      <c r="F211" s="162">
        <f t="shared" si="18"/>
        <v>12</v>
      </c>
      <c r="G211" s="95">
        <v>2</v>
      </c>
      <c r="H211" s="16">
        <f t="shared" si="19"/>
        <v>10</v>
      </c>
      <c r="I211" s="16">
        <v>808505</v>
      </c>
      <c r="J211" s="95">
        <f t="shared" si="20"/>
        <v>8085050</v>
      </c>
      <c r="K211" s="59">
        <v>58</v>
      </c>
      <c r="L211" s="77"/>
    </row>
    <row r="212" spans="1:12" ht="15" customHeight="1" x14ac:dyDescent="0.25">
      <c r="A212" s="22">
        <v>26</v>
      </c>
      <c r="B212" s="23" t="s">
        <v>174</v>
      </c>
      <c r="C212" s="9" t="s">
        <v>173</v>
      </c>
      <c r="D212" s="16">
        <v>7</v>
      </c>
      <c r="E212" s="139"/>
      <c r="F212" s="162">
        <f t="shared" si="18"/>
        <v>7</v>
      </c>
      <c r="G212" s="95">
        <v>2</v>
      </c>
      <c r="H212" s="16">
        <f t="shared" si="19"/>
        <v>5</v>
      </c>
      <c r="I212" s="16">
        <v>898845</v>
      </c>
      <c r="J212" s="95">
        <f t="shared" si="20"/>
        <v>4494225</v>
      </c>
      <c r="K212" s="59">
        <v>19</v>
      </c>
      <c r="L212" s="77"/>
    </row>
    <row r="213" spans="1:12" ht="15" customHeight="1" x14ac:dyDescent="0.25">
      <c r="A213" s="20">
        <v>27</v>
      </c>
      <c r="B213" s="23" t="s">
        <v>175</v>
      </c>
      <c r="C213" s="9" t="s">
        <v>173</v>
      </c>
      <c r="D213" s="16">
        <v>6</v>
      </c>
      <c r="E213" s="139"/>
      <c r="F213" s="162">
        <f t="shared" si="18"/>
        <v>6</v>
      </c>
      <c r="G213" s="95"/>
      <c r="H213" s="16">
        <f t="shared" si="19"/>
        <v>6</v>
      </c>
      <c r="I213" s="16">
        <v>707876</v>
      </c>
      <c r="J213" s="95">
        <f t="shared" si="20"/>
        <v>4247256</v>
      </c>
      <c r="K213" s="59">
        <v>16</v>
      </c>
      <c r="L213" s="77"/>
    </row>
    <row r="214" spans="1:12" ht="15" customHeight="1" x14ac:dyDescent="0.25">
      <c r="A214" s="20">
        <v>28</v>
      </c>
      <c r="B214" s="10" t="s">
        <v>176</v>
      </c>
      <c r="C214" s="9" t="s">
        <v>70</v>
      </c>
      <c r="D214" s="16">
        <v>19</v>
      </c>
      <c r="E214" s="139"/>
      <c r="F214" s="162">
        <f t="shared" si="18"/>
        <v>19</v>
      </c>
      <c r="G214" s="95"/>
      <c r="H214" s="16">
        <f t="shared" si="19"/>
        <v>19</v>
      </c>
      <c r="I214" s="16">
        <v>26000</v>
      </c>
      <c r="J214" s="95">
        <f t="shared" si="20"/>
        <v>494000</v>
      </c>
      <c r="K214" s="59">
        <v>11</v>
      </c>
      <c r="L214" s="77"/>
    </row>
    <row r="215" spans="1:12" ht="15" customHeight="1" x14ac:dyDescent="0.25">
      <c r="A215" s="20">
        <v>29</v>
      </c>
      <c r="B215" s="10" t="s">
        <v>177</v>
      </c>
      <c r="C215" s="9" t="s">
        <v>178</v>
      </c>
      <c r="D215" s="16">
        <v>2</v>
      </c>
      <c r="E215" s="139"/>
      <c r="F215" s="162">
        <f t="shared" si="18"/>
        <v>2</v>
      </c>
      <c r="G215" s="95"/>
      <c r="H215" s="16">
        <f t="shared" si="19"/>
        <v>2</v>
      </c>
      <c r="I215" s="16">
        <v>15000</v>
      </c>
      <c r="J215" s="95">
        <f t="shared" si="20"/>
        <v>30000</v>
      </c>
      <c r="K215" s="59">
        <v>8</v>
      </c>
      <c r="L215" s="77"/>
    </row>
    <row r="216" spans="1:12" ht="15" customHeight="1" x14ac:dyDescent="0.25">
      <c r="A216" s="22">
        <v>30</v>
      </c>
      <c r="B216" s="10" t="s">
        <v>179</v>
      </c>
      <c r="C216" s="22" t="s">
        <v>51</v>
      </c>
      <c r="D216" s="16">
        <v>12850</v>
      </c>
      <c r="E216" s="139"/>
      <c r="F216" s="162">
        <f t="shared" si="18"/>
        <v>12850</v>
      </c>
      <c r="G216" s="95">
        <v>800</v>
      </c>
      <c r="H216" s="16">
        <f t="shared" si="19"/>
        <v>12050</v>
      </c>
      <c r="I216" s="16">
        <v>804</v>
      </c>
      <c r="J216" s="95">
        <f>H216*I216</f>
        <v>9688200</v>
      </c>
      <c r="K216" s="59">
        <v>19</v>
      </c>
      <c r="L216" s="77"/>
    </row>
    <row r="217" spans="1:12" x14ac:dyDescent="0.25">
      <c r="A217" s="20">
        <v>31</v>
      </c>
      <c r="B217" s="10" t="s">
        <v>180</v>
      </c>
      <c r="C217" s="22" t="s">
        <v>51</v>
      </c>
      <c r="D217" s="16">
        <v>10950</v>
      </c>
      <c r="E217" s="139"/>
      <c r="F217" s="162">
        <f t="shared" si="18"/>
        <v>10950</v>
      </c>
      <c r="G217" s="95">
        <v>750</v>
      </c>
      <c r="H217" s="16">
        <f t="shared" si="19"/>
        <v>10200</v>
      </c>
      <c r="I217" s="16">
        <v>648</v>
      </c>
      <c r="J217" s="95">
        <f t="shared" si="20"/>
        <v>6609600</v>
      </c>
      <c r="K217" s="59">
        <v>2</v>
      </c>
      <c r="L217" s="77"/>
    </row>
    <row r="218" spans="1:12" ht="15" customHeight="1" x14ac:dyDescent="0.25">
      <c r="A218" s="20">
        <v>32</v>
      </c>
      <c r="B218" s="10" t="s">
        <v>181</v>
      </c>
      <c r="C218" s="22" t="s">
        <v>51</v>
      </c>
      <c r="D218" s="16">
        <v>6500</v>
      </c>
      <c r="E218" s="139"/>
      <c r="F218" s="162">
        <f t="shared" si="18"/>
        <v>6500</v>
      </c>
      <c r="G218" s="95">
        <v>3400</v>
      </c>
      <c r="H218" s="16">
        <f t="shared" si="19"/>
        <v>3100</v>
      </c>
      <c r="I218" s="16">
        <v>1500</v>
      </c>
      <c r="J218" s="95">
        <f t="shared" si="20"/>
        <v>4650000</v>
      </c>
      <c r="K218" s="59">
        <v>15000</v>
      </c>
      <c r="L218" s="77"/>
    </row>
    <row r="219" spans="1:12" ht="15" customHeight="1" x14ac:dyDescent="0.25">
      <c r="A219" s="20">
        <v>33</v>
      </c>
      <c r="B219" s="10" t="s">
        <v>182</v>
      </c>
      <c r="C219" s="22" t="s">
        <v>51</v>
      </c>
      <c r="D219" s="16">
        <v>6000</v>
      </c>
      <c r="E219" s="139"/>
      <c r="F219" s="162">
        <f t="shared" si="18"/>
        <v>6000</v>
      </c>
      <c r="G219" s="95">
        <v>3800</v>
      </c>
      <c r="H219" s="16">
        <f t="shared" si="19"/>
        <v>2200</v>
      </c>
      <c r="I219" s="16">
        <v>1500</v>
      </c>
      <c r="J219" s="95">
        <f t="shared" si="20"/>
        <v>3300000</v>
      </c>
      <c r="K219" s="75">
        <v>14200</v>
      </c>
      <c r="L219" s="77"/>
    </row>
    <row r="220" spans="1:12" ht="15" customHeight="1" x14ac:dyDescent="0.25">
      <c r="A220" s="22">
        <v>34</v>
      </c>
      <c r="B220" s="10" t="s">
        <v>183</v>
      </c>
      <c r="C220" s="9" t="s">
        <v>18</v>
      </c>
      <c r="D220" s="16">
        <v>249</v>
      </c>
      <c r="E220" s="139"/>
      <c r="F220" s="162">
        <f t="shared" si="18"/>
        <v>249</v>
      </c>
      <c r="G220" s="95">
        <v>7</v>
      </c>
      <c r="H220" s="16">
        <f t="shared" si="19"/>
        <v>242</v>
      </c>
      <c r="I220" s="16">
        <v>2500</v>
      </c>
      <c r="J220" s="95">
        <f t="shared" si="20"/>
        <v>605000</v>
      </c>
      <c r="K220" s="61">
        <v>4400</v>
      </c>
      <c r="L220" s="77"/>
    </row>
    <row r="221" spans="1:12" ht="15" customHeight="1" x14ac:dyDescent="0.25">
      <c r="A221" s="20">
        <v>35</v>
      </c>
      <c r="B221" s="10" t="s">
        <v>184</v>
      </c>
      <c r="C221" s="9" t="s">
        <v>18</v>
      </c>
      <c r="D221" s="16">
        <v>12</v>
      </c>
      <c r="E221" s="139"/>
      <c r="F221" s="162">
        <f t="shared" si="18"/>
        <v>12</v>
      </c>
      <c r="G221" s="95"/>
      <c r="H221" s="16">
        <f t="shared" si="19"/>
        <v>12</v>
      </c>
      <c r="I221" s="16">
        <v>105000</v>
      </c>
      <c r="J221" s="95">
        <f t="shared" si="20"/>
        <v>1260000</v>
      </c>
      <c r="K221" s="59">
        <v>273</v>
      </c>
      <c r="L221" s="77"/>
    </row>
    <row r="222" spans="1:12" ht="15" customHeight="1" x14ac:dyDescent="0.25">
      <c r="A222" s="20">
        <v>36</v>
      </c>
      <c r="B222" s="10" t="s">
        <v>247</v>
      </c>
      <c r="C222" s="9" t="s">
        <v>18</v>
      </c>
      <c r="D222" s="16">
        <v>4</v>
      </c>
      <c r="E222" s="139"/>
      <c r="F222" s="162">
        <f t="shared" si="18"/>
        <v>4</v>
      </c>
      <c r="G222" s="95"/>
      <c r="H222" s="16">
        <f t="shared" si="19"/>
        <v>4</v>
      </c>
      <c r="I222" s="16">
        <v>80000</v>
      </c>
      <c r="J222" s="95">
        <f t="shared" si="20"/>
        <v>320000</v>
      </c>
      <c r="K222" s="59">
        <v>2</v>
      </c>
      <c r="L222" s="77"/>
    </row>
    <row r="223" spans="1:12" ht="15" customHeight="1" x14ac:dyDescent="0.25">
      <c r="A223" s="20">
        <v>37</v>
      </c>
      <c r="B223" s="10" t="s">
        <v>185</v>
      </c>
      <c r="C223" s="9" t="s">
        <v>18</v>
      </c>
      <c r="D223" s="16">
        <v>321</v>
      </c>
      <c r="E223" s="139"/>
      <c r="F223" s="162">
        <f t="shared" si="18"/>
        <v>321</v>
      </c>
      <c r="G223" s="95">
        <v>43</v>
      </c>
      <c r="H223" s="16">
        <f t="shared" si="19"/>
        <v>278</v>
      </c>
      <c r="I223" s="16">
        <v>15500</v>
      </c>
      <c r="J223" s="95">
        <f t="shared" si="20"/>
        <v>4309000</v>
      </c>
      <c r="K223" s="59">
        <v>6</v>
      </c>
      <c r="L223" s="77"/>
    </row>
    <row r="224" spans="1:12" ht="15" customHeight="1" x14ac:dyDescent="0.25">
      <c r="A224" s="22">
        <v>38</v>
      </c>
      <c r="B224" s="10" t="s">
        <v>305</v>
      </c>
      <c r="C224" s="9" t="s">
        <v>70</v>
      </c>
      <c r="D224" s="7"/>
      <c r="E224" s="145">
        <v>200</v>
      </c>
      <c r="F224" s="162">
        <f t="shared" si="18"/>
        <v>200</v>
      </c>
      <c r="G224" s="110"/>
      <c r="H224" s="16">
        <f t="shared" si="19"/>
        <v>200</v>
      </c>
      <c r="I224" s="16">
        <v>14200</v>
      </c>
      <c r="J224" s="95">
        <f t="shared" si="20"/>
        <v>2840000</v>
      </c>
      <c r="K224" s="59">
        <v>15</v>
      </c>
      <c r="L224" s="77"/>
    </row>
    <row r="225" spans="1:12" ht="15" customHeight="1" x14ac:dyDescent="0.25">
      <c r="A225" s="22"/>
      <c r="B225" s="10"/>
      <c r="C225" s="9"/>
      <c r="D225" s="7"/>
      <c r="E225" s="145"/>
      <c r="F225" s="162"/>
      <c r="G225" s="110"/>
      <c r="H225" s="16"/>
      <c r="I225" s="16"/>
      <c r="J225" s="95"/>
      <c r="K225" s="59"/>
      <c r="L225" s="77"/>
    </row>
    <row r="226" spans="1:12" ht="15" customHeight="1" x14ac:dyDescent="0.25">
      <c r="A226" s="22"/>
      <c r="B226" s="25" t="s">
        <v>186</v>
      </c>
      <c r="C226" s="9"/>
      <c r="D226" s="7"/>
      <c r="E226" s="145"/>
      <c r="F226" s="162">
        <f t="shared" si="18"/>
        <v>0</v>
      </c>
      <c r="G226" s="110"/>
      <c r="H226" s="16">
        <f t="shared" si="19"/>
        <v>0</v>
      </c>
      <c r="I226" s="16"/>
      <c r="J226" s="95"/>
      <c r="K226" s="61">
        <v>417</v>
      </c>
      <c r="L226" s="77"/>
    </row>
    <row r="227" spans="1:12" ht="15" customHeight="1" x14ac:dyDescent="0.25">
      <c r="A227" s="20">
        <v>1</v>
      </c>
      <c r="B227" s="10" t="s">
        <v>187</v>
      </c>
      <c r="C227" s="9" t="s">
        <v>173</v>
      </c>
      <c r="D227" s="16">
        <v>18</v>
      </c>
      <c r="E227" s="139"/>
      <c r="F227" s="162">
        <f t="shared" si="18"/>
        <v>18</v>
      </c>
      <c r="G227" s="95">
        <v>12</v>
      </c>
      <c r="H227" s="16">
        <f t="shared" si="19"/>
        <v>6</v>
      </c>
      <c r="I227" s="16">
        <v>550000</v>
      </c>
      <c r="J227" s="95">
        <f t="shared" si="20"/>
        <v>3300000</v>
      </c>
      <c r="K227" s="56"/>
    </row>
    <row r="228" spans="1:12" ht="15" customHeight="1" x14ac:dyDescent="0.25">
      <c r="A228" s="22">
        <v>2</v>
      </c>
      <c r="B228" s="10" t="s">
        <v>188</v>
      </c>
      <c r="C228" s="9" t="s">
        <v>173</v>
      </c>
      <c r="D228" s="16">
        <v>28</v>
      </c>
      <c r="E228" s="139"/>
      <c r="F228" s="162">
        <f t="shared" si="18"/>
        <v>28</v>
      </c>
      <c r="G228" s="95">
        <v>16</v>
      </c>
      <c r="H228" s="16">
        <f t="shared" si="19"/>
        <v>12</v>
      </c>
      <c r="I228" s="16">
        <v>600000</v>
      </c>
      <c r="J228" s="95">
        <f t="shared" si="20"/>
        <v>7200000</v>
      </c>
      <c r="K228" s="56"/>
    </row>
    <row r="229" spans="1:12" ht="15" customHeight="1" x14ac:dyDescent="0.25">
      <c r="A229" s="20">
        <v>3</v>
      </c>
      <c r="B229" s="10" t="s">
        <v>189</v>
      </c>
      <c r="C229" s="9" t="s">
        <v>173</v>
      </c>
      <c r="D229" s="16">
        <v>19</v>
      </c>
      <c r="E229" s="139"/>
      <c r="F229" s="162">
        <f t="shared" si="18"/>
        <v>19</v>
      </c>
      <c r="G229" s="95">
        <v>15</v>
      </c>
      <c r="H229" s="16">
        <f t="shared" si="19"/>
        <v>4</v>
      </c>
      <c r="I229" s="51">
        <v>500000</v>
      </c>
      <c r="J229" s="95">
        <f t="shared" si="20"/>
        <v>2000000</v>
      </c>
      <c r="K229" s="59">
        <v>6</v>
      </c>
    </row>
    <row r="230" spans="1:12" ht="15" customHeight="1" x14ac:dyDescent="0.25">
      <c r="A230" s="22">
        <v>4</v>
      </c>
      <c r="B230" s="10" t="s">
        <v>190</v>
      </c>
      <c r="C230" s="9" t="s">
        <v>173</v>
      </c>
      <c r="D230" s="16">
        <v>15</v>
      </c>
      <c r="E230" s="139"/>
      <c r="F230" s="162">
        <f t="shared" si="18"/>
        <v>15</v>
      </c>
      <c r="G230" s="95">
        <v>12</v>
      </c>
      <c r="H230" s="16">
        <f t="shared" si="19"/>
        <v>3</v>
      </c>
      <c r="I230" s="16">
        <v>600000</v>
      </c>
      <c r="J230" s="95">
        <f t="shared" si="20"/>
        <v>1800000</v>
      </c>
      <c r="K230" s="59">
        <v>12</v>
      </c>
    </row>
    <row r="231" spans="1:12" ht="15" customHeight="1" x14ac:dyDescent="0.25">
      <c r="A231" s="20">
        <v>5</v>
      </c>
      <c r="B231" s="10" t="s">
        <v>191</v>
      </c>
      <c r="C231" s="9" t="s">
        <v>173</v>
      </c>
      <c r="D231" s="16">
        <v>22</v>
      </c>
      <c r="E231" s="139"/>
      <c r="F231" s="162">
        <f t="shared" si="18"/>
        <v>22</v>
      </c>
      <c r="G231" s="95">
        <v>13</v>
      </c>
      <c r="H231" s="16">
        <f t="shared" si="19"/>
        <v>9</v>
      </c>
      <c r="I231" s="16">
        <v>600000</v>
      </c>
      <c r="J231" s="95">
        <f t="shared" si="20"/>
        <v>5400000</v>
      </c>
      <c r="K231" s="60">
        <v>7</v>
      </c>
    </row>
    <row r="232" spans="1:12" ht="15" customHeight="1" x14ac:dyDescent="0.25">
      <c r="A232" s="22"/>
      <c r="B232" s="10"/>
      <c r="C232" s="9"/>
      <c r="D232" s="15"/>
      <c r="E232" s="139"/>
      <c r="F232" s="162"/>
      <c r="G232" s="95"/>
      <c r="H232" s="16"/>
      <c r="I232" s="15"/>
      <c r="J232" s="95"/>
      <c r="K232" s="59">
        <v>4</v>
      </c>
    </row>
    <row r="233" spans="1:12" ht="15" customHeight="1" x14ac:dyDescent="0.25">
      <c r="A233" s="89"/>
      <c r="B233" s="90"/>
      <c r="C233" s="11"/>
      <c r="D233" s="84"/>
      <c r="E233" s="145"/>
      <c r="F233" s="163"/>
      <c r="G233" s="110"/>
      <c r="H233" s="16"/>
      <c r="I233" s="84"/>
      <c r="J233" s="110"/>
      <c r="K233" s="59">
        <v>7</v>
      </c>
    </row>
    <row r="234" spans="1:12" ht="15" customHeight="1" x14ac:dyDescent="0.25">
      <c r="A234" s="380" t="s">
        <v>264</v>
      </c>
      <c r="B234" s="381"/>
      <c r="C234" s="381"/>
      <c r="D234" s="381"/>
      <c r="E234" s="381"/>
      <c r="F234" s="381"/>
      <c r="G234" s="381"/>
      <c r="H234" s="382"/>
      <c r="I234" s="383">
        <f>SUM(J189:J231)</f>
        <v>99755871.969999999</v>
      </c>
      <c r="J234" s="384"/>
      <c r="K234" s="56"/>
    </row>
    <row r="235" spans="1:12" ht="15" customHeight="1" x14ac:dyDescent="0.25">
      <c r="A235" s="91"/>
      <c r="B235" s="49"/>
      <c r="C235" s="37"/>
      <c r="D235" s="85"/>
      <c r="E235" s="143"/>
      <c r="F235" s="85"/>
      <c r="G235" s="109"/>
      <c r="H235" s="85"/>
      <c r="I235" s="85"/>
      <c r="J235" s="109"/>
      <c r="K235" s="57"/>
    </row>
    <row r="236" spans="1:12" ht="15" customHeight="1" x14ac:dyDescent="0.25">
      <c r="A236" s="26"/>
      <c r="B236" s="26"/>
      <c r="C236" s="26"/>
      <c r="D236" s="26"/>
      <c r="E236" s="148"/>
      <c r="F236" s="26"/>
      <c r="G236" s="113"/>
      <c r="H236" s="26"/>
      <c r="I236" s="26"/>
      <c r="J236" s="113"/>
      <c r="K236" s="52"/>
    </row>
    <row r="237" spans="1:12" ht="15" customHeight="1" x14ac:dyDescent="0.25">
      <c r="A237" s="385" t="s">
        <v>192</v>
      </c>
      <c r="B237" s="385"/>
      <c r="C237" s="385"/>
      <c r="D237" s="385"/>
      <c r="E237" s="385"/>
      <c r="F237" s="385"/>
      <c r="G237" s="385"/>
      <c r="H237" s="385"/>
      <c r="I237" s="385"/>
      <c r="J237" s="385"/>
      <c r="K237" s="53"/>
    </row>
    <row r="238" spans="1:12" x14ac:dyDescent="0.25">
      <c r="A238" s="386" t="str">
        <f>A183</f>
        <v>Bulan : JANUARI 2023</v>
      </c>
      <c r="B238" s="386"/>
      <c r="C238" s="386"/>
      <c r="D238" s="386"/>
      <c r="E238" s="386"/>
      <c r="F238" s="386"/>
      <c r="G238" s="386"/>
      <c r="H238" s="386"/>
      <c r="I238" s="386"/>
      <c r="J238" s="386"/>
    </row>
    <row r="239" spans="1:12" ht="15.75" x14ac:dyDescent="0.25">
      <c r="A239" s="27"/>
      <c r="B239" s="28"/>
      <c r="C239" s="27"/>
      <c r="D239" s="29"/>
      <c r="E239" s="149"/>
      <c r="F239" s="29"/>
      <c r="G239" s="126"/>
      <c r="H239" s="29"/>
      <c r="I239" s="69"/>
      <c r="J239" s="114"/>
      <c r="K239" s="176"/>
    </row>
    <row r="240" spans="1:12" x14ac:dyDescent="0.25">
      <c r="A240" s="387" t="s">
        <v>3</v>
      </c>
      <c r="B240" s="387" t="s">
        <v>4</v>
      </c>
      <c r="C240" s="387" t="s">
        <v>5</v>
      </c>
      <c r="D240" s="387" t="s">
        <v>193</v>
      </c>
      <c r="E240" s="150" t="s">
        <v>7</v>
      </c>
      <c r="F240" s="387" t="s">
        <v>8</v>
      </c>
      <c r="G240" s="127" t="s">
        <v>7</v>
      </c>
      <c r="H240" s="387" t="s">
        <v>194</v>
      </c>
      <c r="I240" s="178" t="s">
        <v>262</v>
      </c>
      <c r="J240" s="102" t="s">
        <v>8</v>
      </c>
      <c r="K240" s="175"/>
    </row>
    <row r="241" spans="1:17" x14ac:dyDescent="0.25">
      <c r="A241" s="388"/>
      <c r="B241" s="388"/>
      <c r="C241" s="388"/>
      <c r="D241" s="388"/>
      <c r="E241" s="151" t="s">
        <v>10</v>
      </c>
      <c r="F241" s="388"/>
      <c r="G241" s="128" t="s">
        <v>11</v>
      </c>
      <c r="H241" s="388"/>
      <c r="I241" s="179" t="s">
        <v>5</v>
      </c>
      <c r="J241" s="115" t="s">
        <v>263</v>
      </c>
      <c r="K241" s="37"/>
    </row>
    <row r="242" spans="1:17" x14ac:dyDescent="0.25">
      <c r="A242" s="81">
        <v>1</v>
      </c>
      <c r="B242" s="81">
        <v>2</v>
      </c>
      <c r="C242" s="81">
        <v>3</v>
      </c>
      <c r="D242" s="81">
        <v>4</v>
      </c>
      <c r="E242" s="152">
        <v>5</v>
      </c>
      <c r="F242" s="81">
        <v>6</v>
      </c>
      <c r="G242" s="129">
        <v>7</v>
      </c>
      <c r="H242" s="81">
        <v>8</v>
      </c>
      <c r="I242" s="82">
        <v>9</v>
      </c>
      <c r="J242" s="116">
        <v>10</v>
      </c>
      <c r="K242" s="1" t="s">
        <v>258</v>
      </c>
      <c r="Q242" s="77"/>
    </row>
    <row r="243" spans="1:17" x14ac:dyDescent="0.25">
      <c r="A243" s="80"/>
      <c r="B243" s="80"/>
      <c r="C243" s="80"/>
      <c r="D243" s="80"/>
      <c r="E243" s="153"/>
      <c r="F243" s="80"/>
      <c r="G243" s="130"/>
      <c r="H243" s="80"/>
      <c r="I243" s="68"/>
      <c r="J243" s="103"/>
      <c r="K243" s="54" t="s">
        <v>259</v>
      </c>
    </row>
    <row r="244" spans="1:17" x14ac:dyDescent="0.25">
      <c r="A244" s="9">
        <v>1</v>
      </c>
      <c r="B244" s="10" t="s">
        <v>289</v>
      </c>
      <c r="C244" s="9" t="s">
        <v>195</v>
      </c>
      <c r="D244" s="16">
        <v>176</v>
      </c>
      <c r="E244" s="139"/>
      <c r="F244" s="16">
        <f>D244+E244</f>
        <v>176</v>
      </c>
      <c r="G244" s="95">
        <v>54</v>
      </c>
      <c r="H244" s="16">
        <f>F244-G244</f>
        <v>122</v>
      </c>
      <c r="I244" s="16">
        <v>44000</v>
      </c>
      <c r="J244" s="95">
        <f>H244*I244</f>
        <v>5368000</v>
      </c>
      <c r="K244" s="2"/>
    </row>
    <row r="245" spans="1:17" x14ac:dyDescent="0.25">
      <c r="A245" s="9">
        <v>2</v>
      </c>
      <c r="B245" s="10" t="s">
        <v>260</v>
      </c>
      <c r="C245" s="9" t="s">
        <v>195</v>
      </c>
      <c r="D245" s="16">
        <v>167</v>
      </c>
      <c r="E245" s="139"/>
      <c r="F245" s="16">
        <f t="shared" ref="F245:F295" si="21">D245+E245</f>
        <v>167</v>
      </c>
      <c r="G245" s="95">
        <v>14</v>
      </c>
      <c r="H245" s="16">
        <f t="shared" ref="H245:H295" si="22">F245-G245</f>
        <v>153</v>
      </c>
      <c r="I245" s="16">
        <v>44400</v>
      </c>
      <c r="J245" s="100">
        <f t="shared" ref="J245:J295" si="23">H245*I245</f>
        <v>6793200</v>
      </c>
      <c r="K245" s="2"/>
    </row>
    <row r="246" spans="1:17" x14ac:dyDescent="0.25">
      <c r="A246" s="2">
        <v>3</v>
      </c>
      <c r="B246" s="6" t="s">
        <v>261</v>
      </c>
      <c r="C246" s="5" t="s">
        <v>195</v>
      </c>
      <c r="D246" s="16">
        <v>91</v>
      </c>
      <c r="E246" s="139"/>
      <c r="F246" s="16">
        <f t="shared" si="21"/>
        <v>91</v>
      </c>
      <c r="G246" s="95">
        <v>8</v>
      </c>
      <c r="H246" s="16">
        <f t="shared" si="22"/>
        <v>83</v>
      </c>
      <c r="I246" s="16">
        <v>44400</v>
      </c>
      <c r="J246" s="100">
        <f t="shared" si="23"/>
        <v>3685200</v>
      </c>
      <c r="K246" s="66">
        <v>102</v>
      </c>
      <c r="L246" s="77"/>
    </row>
    <row r="247" spans="1:17" x14ac:dyDescent="0.25">
      <c r="A247" s="9">
        <v>4</v>
      </c>
      <c r="B247" s="6" t="s">
        <v>196</v>
      </c>
      <c r="C247" s="5" t="s">
        <v>18</v>
      </c>
      <c r="D247" s="16">
        <v>5</v>
      </c>
      <c r="E247" s="139"/>
      <c r="F247" s="16">
        <f t="shared" si="21"/>
        <v>5</v>
      </c>
      <c r="G247" s="95"/>
      <c r="H247" s="16">
        <f t="shared" si="22"/>
        <v>5</v>
      </c>
      <c r="I247" s="16">
        <v>46200</v>
      </c>
      <c r="J247" s="100">
        <f t="shared" si="23"/>
        <v>231000</v>
      </c>
      <c r="K247" s="71">
        <v>100</v>
      </c>
    </row>
    <row r="248" spans="1:17" x14ac:dyDescent="0.25">
      <c r="A248" s="2">
        <v>5</v>
      </c>
      <c r="B248" s="6" t="s">
        <v>197</v>
      </c>
      <c r="C248" s="5" t="s">
        <v>18</v>
      </c>
      <c r="D248" s="16">
        <v>8</v>
      </c>
      <c r="E248" s="139"/>
      <c r="F248" s="16">
        <f t="shared" si="21"/>
        <v>8</v>
      </c>
      <c r="G248" s="95"/>
      <c r="H248" s="16">
        <f t="shared" si="22"/>
        <v>8</v>
      </c>
      <c r="I248" s="16">
        <v>46200</v>
      </c>
      <c r="J248" s="100">
        <f t="shared" si="23"/>
        <v>369600</v>
      </c>
      <c r="K248" s="71">
        <v>96</v>
      </c>
    </row>
    <row r="249" spans="1:17" x14ac:dyDescent="0.25">
      <c r="A249" s="9">
        <v>6</v>
      </c>
      <c r="B249" s="6" t="s">
        <v>198</v>
      </c>
      <c r="C249" s="5" t="s">
        <v>18</v>
      </c>
      <c r="D249" s="16">
        <v>5</v>
      </c>
      <c r="E249" s="154"/>
      <c r="F249" s="16">
        <f t="shared" si="21"/>
        <v>5</v>
      </c>
      <c r="G249" s="131"/>
      <c r="H249" s="16">
        <f t="shared" si="22"/>
        <v>5</v>
      </c>
      <c r="I249" s="16">
        <v>46200</v>
      </c>
      <c r="J249" s="100">
        <f t="shared" si="23"/>
        <v>231000</v>
      </c>
      <c r="K249" s="71">
        <v>6</v>
      </c>
    </row>
    <row r="250" spans="1:17" x14ac:dyDescent="0.25">
      <c r="A250" s="2">
        <v>7</v>
      </c>
      <c r="B250" s="63" t="s">
        <v>212</v>
      </c>
      <c r="C250" s="64" t="s">
        <v>195</v>
      </c>
      <c r="D250" s="16">
        <v>12</v>
      </c>
      <c r="E250" s="139"/>
      <c r="F250" s="16">
        <f t="shared" si="21"/>
        <v>12</v>
      </c>
      <c r="G250" s="95"/>
      <c r="H250" s="16">
        <f t="shared" si="22"/>
        <v>12</v>
      </c>
      <c r="I250" s="16">
        <v>38500</v>
      </c>
      <c r="J250" s="100">
        <f t="shared" si="23"/>
        <v>462000</v>
      </c>
      <c r="K250" s="71">
        <v>10</v>
      </c>
    </row>
    <row r="251" spans="1:17" x14ac:dyDescent="0.25">
      <c r="A251" s="2">
        <v>8</v>
      </c>
      <c r="B251" s="63" t="s">
        <v>290</v>
      </c>
      <c r="C251" s="99" t="s">
        <v>195</v>
      </c>
      <c r="D251" s="16">
        <v>25</v>
      </c>
      <c r="E251" s="139"/>
      <c r="F251" s="16">
        <f t="shared" si="21"/>
        <v>25</v>
      </c>
      <c r="G251" s="95"/>
      <c r="H251" s="16">
        <f t="shared" si="22"/>
        <v>25</v>
      </c>
      <c r="I251" s="16">
        <v>44400</v>
      </c>
      <c r="J251" s="100">
        <f t="shared" si="23"/>
        <v>1110000</v>
      </c>
      <c r="K251" s="71"/>
    </row>
    <row r="252" spans="1:17" x14ac:dyDescent="0.25">
      <c r="A252" s="9">
        <v>9</v>
      </c>
      <c r="B252" s="6" t="s">
        <v>199</v>
      </c>
      <c r="C252" s="5" t="s">
        <v>47</v>
      </c>
      <c r="D252" s="16">
        <v>1900</v>
      </c>
      <c r="E252" s="139"/>
      <c r="F252" s="16">
        <f t="shared" si="21"/>
        <v>1900</v>
      </c>
      <c r="G252" s="95">
        <v>200</v>
      </c>
      <c r="H252" s="16">
        <f t="shared" si="22"/>
        <v>1700</v>
      </c>
      <c r="I252" s="16">
        <v>2500</v>
      </c>
      <c r="J252" s="100">
        <f t="shared" si="23"/>
        <v>4250000</v>
      </c>
      <c r="K252" s="65"/>
    </row>
    <row r="253" spans="1:17" x14ac:dyDescent="0.25">
      <c r="A253" s="2">
        <v>10</v>
      </c>
      <c r="B253" s="10" t="s">
        <v>200</v>
      </c>
      <c r="C253" s="9" t="s">
        <v>47</v>
      </c>
      <c r="D253" s="16">
        <v>936</v>
      </c>
      <c r="E253" s="139"/>
      <c r="F253" s="16">
        <f t="shared" si="21"/>
        <v>936</v>
      </c>
      <c r="G253" s="95">
        <v>60</v>
      </c>
      <c r="H253" s="16">
        <f t="shared" si="22"/>
        <v>876</v>
      </c>
      <c r="I253" s="16">
        <v>16000</v>
      </c>
      <c r="J253" s="100">
        <f t="shared" si="23"/>
        <v>14016000</v>
      </c>
      <c r="K253" s="71">
        <v>20</v>
      </c>
    </row>
    <row r="254" spans="1:17" x14ac:dyDescent="0.25">
      <c r="A254" s="9">
        <v>11</v>
      </c>
      <c r="B254" s="10" t="s">
        <v>279</v>
      </c>
      <c r="C254" s="9" t="s">
        <v>51</v>
      </c>
      <c r="D254" s="16">
        <v>89000</v>
      </c>
      <c r="E254" s="139"/>
      <c r="F254" s="16">
        <f t="shared" si="21"/>
        <v>89000</v>
      </c>
      <c r="G254" s="95">
        <v>10000</v>
      </c>
      <c r="H254" s="16">
        <f t="shared" si="22"/>
        <v>79000</v>
      </c>
      <c r="I254" s="16">
        <v>220</v>
      </c>
      <c r="J254" s="100">
        <f t="shared" si="23"/>
        <v>17380000</v>
      </c>
      <c r="K254" s="71">
        <v>2750</v>
      </c>
    </row>
    <row r="255" spans="1:17" x14ac:dyDescent="0.25">
      <c r="A255" s="2">
        <v>12</v>
      </c>
      <c r="B255" s="10" t="s">
        <v>280</v>
      </c>
      <c r="C255" s="9" t="s">
        <v>51</v>
      </c>
      <c r="D255" s="16">
        <v>124000</v>
      </c>
      <c r="E255" s="139"/>
      <c r="F255" s="16">
        <f t="shared" si="21"/>
        <v>124000</v>
      </c>
      <c r="G255" s="95">
        <v>37000</v>
      </c>
      <c r="H255" s="16">
        <f t="shared" si="22"/>
        <v>87000</v>
      </c>
      <c r="I255" s="16">
        <v>179</v>
      </c>
      <c r="J255" s="100">
        <f t="shared" si="23"/>
        <v>15573000</v>
      </c>
      <c r="K255" s="67">
        <v>1193</v>
      </c>
      <c r="L255" s="77"/>
    </row>
    <row r="256" spans="1:17" x14ac:dyDescent="0.25">
      <c r="A256" s="9">
        <v>13</v>
      </c>
      <c r="B256" s="10" t="s">
        <v>281</v>
      </c>
      <c r="C256" s="9" t="s">
        <v>51</v>
      </c>
      <c r="D256" s="16">
        <v>31000</v>
      </c>
      <c r="E256" s="139"/>
      <c r="F256" s="16">
        <f t="shared" si="21"/>
        <v>31000</v>
      </c>
      <c r="G256" s="95"/>
      <c r="H256" s="16">
        <f t="shared" si="22"/>
        <v>31000</v>
      </c>
      <c r="I256" s="16">
        <v>154</v>
      </c>
      <c r="J256" s="100">
        <f t="shared" si="23"/>
        <v>4774000</v>
      </c>
      <c r="K256" s="74">
        <v>132100</v>
      </c>
      <c r="L256" s="77"/>
    </row>
    <row r="257" spans="1:12" x14ac:dyDescent="0.25">
      <c r="A257" s="2">
        <v>14</v>
      </c>
      <c r="B257" s="10" t="s">
        <v>201</v>
      </c>
      <c r="C257" s="9" t="s">
        <v>51</v>
      </c>
      <c r="D257" s="16">
        <v>9500</v>
      </c>
      <c r="E257" s="139"/>
      <c r="F257" s="16">
        <f t="shared" si="21"/>
        <v>9500</v>
      </c>
      <c r="G257" s="95">
        <v>100</v>
      </c>
      <c r="H257" s="16">
        <f t="shared" si="22"/>
        <v>9400</v>
      </c>
      <c r="I257" s="16">
        <v>50</v>
      </c>
      <c r="J257" s="100">
        <f t="shared" si="23"/>
        <v>470000</v>
      </c>
      <c r="K257" s="67">
        <v>233050</v>
      </c>
      <c r="L257" s="77"/>
    </row>
    <row r="258" spans="1:12" x14ac:dyDescent="0.25">
      <c r="A258" s="2">
        <v>15</v>
      </c>
      <c r="B258" s="10" t="s">
        <v>202</v>
      </c>
      <c r="C258" s="9" t="s">
        <v>51</v>
      </c>
      <c r="D258" s="16">
        <v>9500</v>
      </c>
      <c r="E258" s="139"/>
      <c r="F258" s="16">
        <f t="shared" si="21"/>
        <v>9500</v>
      </c>
      <c r="G258" s="95">
        <v>1000</v>
      </c>
      <c r="H258" s="16">
        <f t="shared" si="22"/>
        <v>8500</v>
      </c>
      <c r="I258" s="16">
        <v>50</v>
      </c>
      <c r="J258" s="100">
        <f t="shared" si="23"/>
        <v>425000</v>
      </c>
      <c r="K258" s="67">
        <v>46000</v>
      </c>
      <c r="L258" s="94"/>
    </row>
    <row r="259" spans="1:12" x14ac:dyDescent="0.25">
      <c r="A259" s="9">
        <v>16</v>
      </c>
      <c r="B259" s="10" t="s">
        <v>203</v>
      </c>
      <c r="C259" s="9" t="s">
        <v>18</v>
      </c>
      <c r="D259" s="16">
        <v>230</v>
      </c>
      <c r="E259" s="139"/>
      <c r="F259" s="16">
        <f t="shared" si="21"/>
        <v>230</v>
      </c>
      <c r="G259" s="95"/>
      <c r="H259" s="16">
        <f t="shared" si="22"/>
        <v>230</v>
      </c>
      <c r="I259" s="16">
        <v>1500</v>
      </c>
      <c r="J259" s="100">
        <f t="shared" si="23"/>
        <v>345000</v>
      </c>
      <c r="K259" s="74">
        <v>10500</v>
      </c>
      <c r="L259" s="94"/>
    </row>
    <row r="260" spans="1:12" x14ac:dyDescent="0.25">
      <c r="A260" s="2">
        <v>17</v>
      </c>
      <c r="B260" s="10" t="s">
        <v>282</v>
      </c>
      <c r="C260" s="9" t="s">
        <v>129</v>
      </c>
      <c r="D260" s="16">
        <v>330</v>
      </c>
      <c r="E260" s="139"/>
      <c r="F260" s="16">
        <f t="shared" si="21"/>
        <v>330</v>
      </c>
      <c r="G260" s="95"/>
      <c r="H260" s="16">
        <f t="shared" si="22"/>
        <v>330</v>
      </c>
      <c r="I260" s="16">
        <v>7000</v>
      </c>
      <c r="J260" s="100">
        <f t="shared" si="23"/>
        <v>2310000</v>
      </c>
      <c r="K260" s="74">
        <v>8500</v>
      </c>
      <c r="L260" s="94"/>
    </row>
    <row r="261" spans="1:12" x14ac:dyDescent="0.25">
      <c r="A261" s="9">
        <v>18</v>
      </c>
      <c r="B261" s="30" t="s">
        <v>205</v>
      </c>
      <c r="C261" s="9" t="s">
        <v>51</v>
      </c>
      <c r="D261" s="16">
        <v>62400</v>
      </c>
      <c r="E261" s="139"/>
      <c r="F261" s="16">
        <f t="shared" si="21"/>
        <v>62400</v>
      </c>
      <c r="G261" s="95"/>
      <c r="H261" s="16">
        <f t="shared" si="22"/>
        <v>62400</v>
      </c>
      <c r="I261" s="16">
        <v>75</v>
      </c>
      <c r="J261" s="100">
        <f t="shared" si="23"/>
        <v>4680000</v>
      </c>
      <c r="K261" s="74">
        <v>290</v>
      </c>
      <c r="L261" s="94"/>
    </row>
    <row r="262" spans="1:12" x14ac:dyDescent="0.25">
      <c r="A262" s="2">
        <v>19</v>
      </c>
      <c r="B262" s="10" t="s">
        <v>116</v>
      </c>
      <c r="C262" s="9" t="s">
        <v>195</v>
      </c>
      <c r="D262" s="10">
        <v>7.5</v>
      </c>
      <c r="E262" s="139"/>
      <c r="F262" s="16">
        <f t="shared" si="21"/>
        <v>7.5</v>
      </c>
      <c r="G262" s="95"/>
      <c r="H262" s="16">
        <f t="shared" si="22"/>
        <v>7.5</v>
      </c>
      <c r="I262" s="16">
        <v>80000</v>
      </c>
      <c r="J262" s="100">
        <f t="shared" si="23"/>
        <v>600000</v>
      </c>
      <c r="K262" s="71">
        <f>H260</f>
        <v>330</v>
      </c>
      <c r="L262" s="36"/>
    </row>
    <row r="263" spans="1:12" x14ac:dyDescent="0.25">
      <c r="A263" s="9">
        <v>20</v>
      </c>
      <c r="B263" s="7" t="s">
        <v>291</v>
      </c>
      <c r="C263" s="11" t="s">
        <v>18</v>
      </c>
      <c r="D263" s="16">
        <v>51</v>
      </c>
      <c r="E263" s="139"/>
      <c r="F263" s="16">
        <f t="shared" si="21"/>
        <v>51</v>
      </c>
      <c r="G263" s="95">
        <v>4</v>
      </c>
      <c r="H263" s="16">
        <f t="shared" si="22"/>
        <v>47</v>
      </c>
      <c r="I263" s="16">
        <v>3900</v>
      </c>
      <c r="J263" s="100">
        <f t="shared" si="23"/>
        <v>183300</v>
      </c>
      <c r="K263" s="71">
        <f>H261</f>
        <v>62400</v>
      </c>
      <c r="L263" s="36"/>
    </row>
    <row r="264" spans="1:12" x14ac:dyDescent="0.25">
      <c r="A264" s="2">
        <v>21</v>
      </c>
      <c r="B264" s="7" t="s">
        <v>292</v>
      </c>
      <c r="C264" s="11" t="s">
        <v>18</v>
      </c>
      <c r="D264" s="16">
        <v>29</v>
      </c>
      <c r="E264" s="139"/>
      <c r="F264" s="16">
        <f t="shared" si="21"/>
        <v>29</v>
      </c>
      <c r="G264" s="95"/>
      <c r="H264" s="16">
        <f t="shared" si="22"/>
        <v>29</v>
      </c>
      <c r="I264" s="16">
        <v>8800</v>
      </c>
      <c r="J264" s="100">
        <f t="shared" si="23"/>
        <v>255200</v>
      </c>
      <c r="K264" s="71">
        <v>9</v>
      </c>
      <c r="L264" s="36"/>
    </row>
    <row r="265" spans="1:12" x14ac:dyDescent="0.25">
      <c r="A265" s="2">
        <v>22</v>
      </c>
      <c r="B265" s="10" t="s">
        <v>206</v>
      </c>
      <c r="C265" s="31" t="s">
        <v>18</v>
      </c>
      <c r="D265" s="16">
        <v>156</v>
      </c>
      <c r="E265" s="139"/>
      <c r="F265" s="16">
        <f t="shared" si="21"/>
        <v>156</v>
      </c>
      <c r="G265" s="95"/>
      <c r="H265" s="16">
        <f t="shared" si="22"/>
        <v>156</v>
      </c>
      <c r="I265" s="16">
        <v>1500</v>
      </c>
      <c r="J265" s="100">
        <f t="shared" si="23"/>
        <v>234000</v>
      </c>
      <c r="K265" s="67">
        <v>64</v>
      </c>
      <c r="L265" s="94"/>
    </row>
    <row r="266" spans="1:12" x14ac:dyDescent="0.25">
      <c r="A266" s="2">
        <v>23</v>
      </c>
      <c r="B266" s="33" t="s">
        <v>224</v>
      </c>
      <c r="C266" s="35" t="s">
        <v>18</v>
      </c>
      <c r="D266" s="16">
        <v>140</v>
      </c>
      <c r="E266" s="139"/>
      <c r="F266" s="16">
        <f t="shared" si="21"/>
        <v>140</v>
      </c>
      <c r="G266" s="95"/>
      <c r="H266" s="16">
        <f t="shared" si="22"/>
        <v>140</v>
      </c>
      <c r="I266" s="16">
        <v>1650</v>
      </c>
      <c r="J266" s="100">
        <f t="shared" si="23"/>
        <v>231000</v>
      </c>
      <c r="K266" s="67"/>
      <c r="L266" s="94"/>
    </row>
    <row r="267" spans="1:12" x14ac:dyDescent="0.25">
      <c r="A267" s="2">
        <v>24</v>
      </c>
      <c r="B267" s="10" t="s">
        <v>207</v>
      </c>
      <c r="C267" s="31" t="s">
        <v>18</v>
      </c>
      <c r="D267" s="16">
        <v>240</v>
      </c>
      <c r="E267" s="139"/>
      <c r="F267" s="16">
        <f t="shared" si="21"/>
        <v>240</v>
      </c>
      <c r="G267" s="95">
        <v>90</v>
      </c>
      <c r="H267" s="16">
        <f t="shared" si="22"/>
        <v>150</v>
      </c>
      <c r="I267" s="10">
        <v>909.09</v>
      </c>
      <c r="J267" s="100">
        <f t="shared" si="23"/>
        <v>136363.5</v>
      </c>
      <c r="K267" s="67">
        <v>16</v>
      </c>
      <c r="L267" s="94"/>
    </row>
    <row r="268" spans="1:12" x14ac:dyDescent="0.25">
      <c r="A268" s="9">
        <v>25</v>
      </c>
      <c r="B268" s="7" t="s">
        <v>208</v>
      </c>
      <c r="C268" s="32" t="s">
        <v>18</v>
      </c>
      <c r="D268" s="16">
        <v>690</v>
      </c>
      <c r="E268" s="139"/>
      <c r="F268" s="16">
        <f t="shared" si="21"/>
        <v>690</v>
      </c>
      <c r="G268" s="95"/>
      <c r="H268" s="16">
        <f t="shared" si="22"/>
        <v>690</v>
      </c>
      <c r="I268" s="10">
        <v>515.45000000000005</v>
      </c>
      <c r="J268" s="100">
        <f t="shared" si="23"/>
        <v>355660.50000000006</v>
      </c>
      <c r="K268" s="71">
        <f>H265</f>
        <v>156</v>
      </c>
      <c r="L268" s="36"/>
    </row>
    <row r="269" spans="1:12" x14ac:dyDescent="0.25">
      <c r="A269" s="2">
        <v>26</v>
      </c>
      <c r="B269" s="7" t="s">
        <v>209</v>
      </c>
      <c r="C269" s="32" t="s">
        <v>18</v>
      </c>
      <c r="D269" s="16">
        <v>200</v>
      </c>
      <c r="E269" s="139"/>
      <c r="F269" s="16">
        <f t="shared" si="21"/>
        <v>200</v>
      </c>
      <c r="G269" s="95"/>
      <c r="H269" s="16">
        <f t="shared" si="22"/>
        <v>200</v>
      </c>
      <c r="I269" s="16">
        <v>1200</v>
      </c>
      <c r="J269" s="100">
        <f t="shared" si="23"/>
        <v>240000</v>
      </c>
      <c r="K269" s="71">
        <f t="shared" ref="K269:K271" si="24">H267</f>
        <v>150</v>
      </c>
      <c r="L269" s="36"/>
    </row>
    <row r="270" spans="1:12" x14ac:dyDescent="0.25">
      <c r="A270" s="2">
        <v>27</v>
      </c>
      <c r="B270" s="10" t="s">
        <v>210</v>
      </c>
      <c r="C270" s="31" t="s">
        <v>51</v>
      </c>
      <c r="D270" s="16">
        <v>19200</v>
      </c>
      <c r="E270" s="139"/>
      <c r="F270" s="16">
        <f t="shared" si="21"/>
        <v>19200</v>
      </c>
      <c r="G270" s="95">
        <v>19200</v>
      </c>
      <c r="H270" s="16">
        <f t="shared" si="22"/>
        <v>0</v>
      </c>
      <c r="I270" s="16">
        <v>80</v>
      </c>
      <c r="J270" s="100">
        <f t="shared" si="23"/>
        <v>0</v>
      </c>
      <c r="K270" s="71">
        <f t="shared" si="24"/>
        <v>690</v>
      </c>
      <c r="L270" s="36"/>
    </row>
    <row r="271" spans="1:12" x14ac:dyDescent="0.25">
      <c r="A271" s="2">
        <v>28</v>
      </c>
      <c r="B271" s="7" t="s">
        <v>211</v>
      </c>
      <c r="C271" s="32" t="s">
        <v>51</v>
      </c>
      <c r="D271" s="16">
        <v>97600</v>
      </c>
      <c r="E271" s="139"/>
      <c r="F271" s="16">
        <f t="shared" si="21"/>
        <v>97600</v>
      </c>
      <c r="G271" s="95"/>
      <c r="H271" s="16">
        <f t="shared" si="22"/>
        <v>97600</v>
      </c>
      <c r="I271" s="16">
        <v>108</v>
      </c>
      <c r="J271" s="100">
        <f t="shared" si="23"/>
        <v>10540800</v>
      </c>
      <c r="K271" s="71">
        <f t="shared" si="24"/>
        <v>200</v>
      </c>
    </row>
    <row r="272" spans="1:12" x14ac:dyDescent="0.25">
      <c r="A272" s="2">
        <v>29</v>
      </c>
      <c r="B272" s="33" t="s">
        <v>213</v>
      </c>
      <c r="C272" s="31" t="s">
        <v>51</v>
      </c>
      <c r="D272" s="16">
        <v>15000</v>
      </c>
      <c r="E272" s="139"/>
      <c r="F272" s="16">
        <f t="shared" si="21"/>
        <v>15000</v>
      </c>
      <c r="G272" s="95"/>
      <c r="H272" s="16">
        <f t="shared" si="22"/>
        <v>15000</v>
      </c>
      <c r="I272" s="16">
        <v>50</v>
      </c>
      <c r="J272" s="100">
        <f t="shared" si="23"/>
        <v>750000</v>
      </c>
      <c r="K272" s="71">
        <v>24000</v>
      </c>
    </row>
    <row r="273" spans="1:12" x14ac:dyDescent="0.25">
      <c r="A273" s="9">
        <v>30</v>
      </c>
      <c r="B273" s="10" t="s">
        <v>214</v>
      </c>
      <c r="C273" s="31" t="s">
        <v>51</v>
      </c>
      <c r="D273" s="16">
        <v>20000</v>
      </c>
      <c r="E273" s="139"/>
      <c r="F273" s="16">
        <f t="shared" si="21"/>
        <v>20000</v>
      </c>
      <c r="G273" s="95"/>
      <c r="H273" s="16">
        <f t="shared" si="22"/>
        <v>20000</v>
      </c>
      <c r="I273" s="16">
        <v>50</v>
      </c>
      <c r="J273" s="100">
        <f t="shared" si="23"/>
        <v>1000000</v>
      </c>
      <c r="K273" s="71">
        <f>H271</f>
        <v>97600</v>
      </c>
    </row>
    <row r="274" spans="1:12" x14ac:dyDescent="0.25">
      <c r="A274" s="2">
        <v>31</v>
      </c>
      <c r="B274" s="10" t="s">
        <v>215</v>
      </c>
      <c r="C274" s="31" t="s">
        <v>51</v>
      </c>
      <c r="D274" s="16">
        <v>10000</v>
      </c>
      <c r="E274" s="154"/>
      <c r="F274" s="16">
        <f t="shared" si="21"/>
        <v>10000</v>
      </c>
      <c r="G274" s="131"/>
      <c r="H274" s="16">
        <f t="shared" si="22"/>
        <v>10000</v>
      </c>
      <c r="I274" s="16">
        <v>50</v>
      </c>
      <c r="J274" s="100">
        <f t="shared" si="23"/>
        <v>500000</v>
      </c>
      <c r="K274" s="71">
        <f t="shared" ref="K274:K277" si="25">H272</f>
        <v>15000</v>
      </c>
    </row>
    <row r="275" spans="1:12" x14ac:dyDescent="0.25">
      <c r="A275" s="2">
        <v>32</v>
      </c>
      <c r="B275" s="33" t="s">
        <v>216</v>
      </c>
      <c r="C275" s="31" t="s">
        <v>51</v>
      </c>
      <c r="D275" s="16">
        <v>15000</v>
      </c>
      <c r="E275" s="139"/>
      <c r="F275" s="16">
        <f t="shared" si="21"/>
        <v>15000</v>
      </c>
      <c r="G275" s="95"/>
      <c r="H275" s="16">
        <f t="shared" si="22"/>
        <v>15000</v>
      </c>
      <c r="I275" s="16">
        <v>50</v>
      </c>
      <c r="J275" s="100">
        <f t="shared" si="23"/>
        <v>750000</v>
      </c>
      <c r="K275" s="71">
        <f t="shared" si="25"/>
        <v>20000</v>
      </c>
    </row>
    <row r="276" spans="1:12" x14ac:dyDescent="0.25">
      <c r="A276" s="2">
        <v>33</v>
      </c>
      <c r="B276" s="10" t="s">
        <v>217</v>
      </c>
      <c r="C276" s="31" t="s">
        <v>18</v>
      </c>
      <c r="D276" s="16">
        <v>3500</v>
      </c>
      <c r="E276" s="139"/>
      <c r="F276" s="16">
        <f t="shared" si="21"/>
        <v>3500</v>
      </c>
      <c r="G276" s="95">
        <v>500</v>
      </c>
      <c r="H276" s="16">
        <f t="shared" si="22"/>
        <v>3000</v>
      </c>
      <c r="I276" s="16">
        <v>250</v>
      </c>
      <c r="J276" s="100">
        <f t="shared" si="23"/>
        <v>750000</v>
      </c>
      <c r="K276" s="71">
        <f t="shared" si="25"/>
        <v>10000</v>
      </c>
    </row>
    <row r="277" spans="1:12" x14ac:dyDescent="0.25">
      <c r="A277" s="2">
        <v>34</v>
      </c>
      <c r="B277" s="33" t="s">
        <v>218</v>
      </c>
      <c r="C277" s="34" t="s">
        <v>51</v>
      </c>
      <c r="D277" s="16">
        <v>50</v>
      </c>
      <c r="E277" s="139"/>
      <c r="F277" s="16">
        <f t="shared" si="21"/>
        <v>50</v>
      </c>
      <c r="G277" s="95"/>
      <c r="H277" s="16">
        <f t="shared" si="22"/>
        <v>50</v>
      </c>
      <c r="I277" s="16">
        <v>4000</v>
      </c>
      <c r="J277" s="100">
        <f t="shared" si="23"/>
        <v>200000</v>
      </c>
      <c r="K277" s="71">
        <f t="shared" si="25"/>
        <v>15000</v>
      </c>
    </row>
    <row r="278" spans="1:12" x14ac:dyDescent="0.25">
      <c r="A278" s="9">
        <v>35</v>
      </c>
      <c r="B278" s="12" t="s">
        <v>219</v>
      </c>
      <c r="C278" s="34" t="s">
        <v>51</v>
      </c>
      <c r="D278" s="16">
        <v>120</v>
      </c>
      <c r="E278" s="139"/>
      <c r="F278" s="16">
        <f t="shared" si="21"/>
        <v>120</v>
      </c>
      <c r="G278" s="95"/>
      <c r="H278" s="16">
        <f t="shared" si="22"/>
        <v>120</v>
      </c>
      <c r="I278" s="16">
        <v>300</v>
      </c>
      <c r="J278" s="100">
        <f t="shared" si="23"/>
        <v>36000</v>
      </c>
      <c r="K278" s="74">
        <v>1300</v>
      </c>
      <c r="L278" s="94"/>
    </row>
    <row r="279" spans="1:12" x14ac:dyDescent="0.25">
      <c r="A279" s="2">
        <v>36</v>
      </c>
      <c r="B279" s="12" t="s">
        <v>220</v>
      </c>
      <c r="C279" s="34" t="s">
        <v>51</v>
      </c>
      <c r="D279" s="16">
        <v>3780</v>
      </c>
      <c r="E279" s="139"/>
      <c r="F279" s="16">
        <f t="shared" si="21"/>
        <v>3780</v>
      </c>
      <c r="G279" s="95"/>
      <c r="H279" s="16">
        <f t="shared" si="22"/>
        <v>3780</v>
      </c>
      <c r="I279" s="16">
        <v>165</v>
      </c>
      <c r="J279" s="100">
        <f t="shared" si="23"/>
        <v>623700</v>
      </c>
      <c r="K279" s="71">
        <f>H277</f>
        <v>50</v>
      </c>
    </row>
    <row r="280" spans="1:12" x14ac:dyDescent="0.25">
      <c r="A280" s="2">
        <v>37</v>
      </c>
      <c r="B280" s="12" t="s">
        <v>221</v>
      </c>
      <c r="C280" s="34" t="s">
        <v>51</v>
      </c>
      <c r="D280" s="16">
        <v>29176</v>
      </c>
      <c r="E280" s="139"/>
      <c r="F280" s="16">
        <f t="shared" si="21"/>
        <v>29176</v>
      </c>
      <c r="G280" s="95">
        <v>6840</v>
      </c>
      <c r="H280" s="16">
        <f t="shared" si="22"/>
        <v>22336</v>
      </c>
      <c r="I280" s="16">
        <v>95</v>
      </c>
      <c r="J280" s="100">
        <f t="shared" si="23"/>
        <v>2121920</v>
      </c>
      <c r="K280" s="71">
        <f>H278</f>
        <v>120</v>
      </c>
    </row>
    <row r="281" spans="1:12" x14ac:dyDescent="0.25">
      <c r="A281" s="2">
        <v>38</v>
      </c>
      <c r="B281" s="33" t="s">
        <v>222</v>
      </c>
      <c r="C281" s="34" t="s">
        <v>18</v>
      </c>
      <c r="D281" s="16">
        <v>350</v>
      </c>
      <c r="E281" s="139"/>
      <c r="F281" s="16">
        <f t="shared" si="21"/>
        <v>350</v>
      </c>
      <c r="G281" s="95"/>
      <c r="H281" s="16">
        <f t="shared" si="22"/>
        <v>350</v>
      </c>
      <c r="I281" s="16">
        <v>2420</v>
      </c>
      <c r="J281" s="100">
        <f t="shared" si="23"/>
        <v>847000</v>
      </c>
      <c r="K281" s="74">
        <v>3800</v>
      </c>
    </row>
    <row r="282" spans="1:12" x14ac:dyDescent="0.25">
      <c r="A282" s="2">
        <v>39</v>
      </c>
      <c r="B282" s="33" t="s">
        <v>223</v>
      </c>
      <c r="C282" s="35" t="s">
        <v>51</v>
      </c>
      <c r="D282" s="16">
        <v>1500</v>
      </c>
      <c r="E282" s="139"/>
      <c r="F282" s="16">
        <f t="shared" si="21"/>
        <v>1500</v>
      </c>
      <c r="G282" s="95"/>
      <c r="H282" s="16">
        <f t="shared" si="22"/>
        <v>1500</v>
      </c>
      <c r="I282" s="16">
        <v>400</v>
      </c>
      <c r="J282" s="100">
        <f t="shared" si="23"/>
        <v>600000</v>
      </c>
      <c r="K282" s="71">
        <f>H280</f>
        <v>22336</v>
      </c>
    </row>
    <row r="283" spans="1:12" x14ac:dyDescent="0.25">
      <c r="A283" s="9">
        <v>40</v>
      </c>
      <c r="B283" s="12" t="s">
        <v>293</v>
      </c>
      <c r="C283" s="34" t="s">
        <v>18</v>
      </c>
      <c r="D283" s="16">
        <v>342</v>
      </c>
      <c r="E283" s="154"/>
      <c r="F283" s="16">
        <f t="shared" si="21"/>
        <v>342</v>
      </c>
      <c r="G283" s="131">
        <v>24</v>
      </c>
      <c r="H283" s="16">
        <f t="shared" si="22"/>
        <v>318</v>
      </c>
      <c r="I283" s="16">
        <v>11000</v>
      </c>
      <c r="J283" s="100">
        <f t="shared" si="23"/>
        <v>3498000</v>
      </c>
      <c r="K283" s="71">
        <f t="shared" ref="K283" si="26">H281</f>
        <v>350</v>
      </c>
    </row>
    <row r="284" spans="1:12" x14ac:dyDescent="0.25">
      <c r="A284" s="2">
        <v>41</v>
      </c>
      <c r="B284" s="33" t="s">
        <v>225</v>
      </c>
      <c r="C284" s="34" t="s">
        <v>18</v>
      </c>
      <c r="D284" s="16">
        <v>450</v>
      </c>
      <c r="E284" s="139"/>
      <c r="F284" s="16">
        <f t="shared" si="21"/>
        <v>450</v>
      </c>
      <c r="G284" s="95"/>
      <c r="H284" s="16">
        <f t="shared" si="22"/>
        <v>450</v>
      </c>
      <c r="I284" s="16">
        <v>3000</v>
      </c>
      <c r="J284" s="100">
        <f t="shared" si="23"/>
        <v>1350000</v>
      </c>
      <c r="K284" s="71">
        <f>H283</f>
        <v>318</v>
      </c>
    </row>
    <row r="285" spans="1:12" x14ac:dyDescent="0.25">
      <c r="A285" s="2">
        <v>42</v>
      </c>
      <c r="B285" s="33" t="s">
        <v>226</v>
      </c>
      <c r="C285" s="34" t="s">
        <v>129</v>
      </c>
      <c r="D285" s="16">
        <v>224</v>
      </c>
      <c r="E285" s="139"/>
      <c r="F285" s="16">
        <f t="shared" si="21"/>
        <v>224</v>
      </c>
      <c r="G285" s="95">
        <v>65</v>
      </c>
      <c r="H285" s="16">
        <f t="shared" si="22"/>
        <v>159</v>
      </c>
      <c r="I285" s="16">
        <v>135</v>
      </c>
      <c r="J285" s="100">
        <f t="shared" si="23"/>
        <v>21465</v>
      </c>
      <c r="K285" s="71">
        <f>H266</f>
        <v>140</v>
      </c>
    </row>
    <row r="286" spans="1:12" x14ac:dyDescent="0.25">
      <c r="A286" s="2">
        <v>43</v>
      </c>
      <c r="B286" s="12" t="s">
        <v>91</v>
      </c>
      <c r="C286" s="35" t="s">
        <v>18</v>
      </c>
      <c r="D286" s="16">
        <v>36</v>
      </c>
      <c r="E286" s="139"/>
      <c r="F286" s="16">
        <f t="shared" si="21"/>
        <v>36</v>
      </c>
      <c r="G286" s="95"/>
      <c r="H286" s="16">
        <f t="shared" si="22"/>
        <v>36</v>
      </c>
      <c r="I286" s="16">
        <v>8500</v>
      </c>
      <c r="J286" s="100">
        <f t="shared" si="23"/>
        <v>306000</v>
      </c>
      <c r="K286" s="74">
        <v>800</v>
      </c>
      <c r="L286" s="94"/>
    </row>
    <row r="287" spans="1:12" x14ac:dyDescent="0.25">
      <c r="A287" s="2">
        <v>44</v>
      </c>
      <c r="B287" s="33" t="s">
        <v>249</v>
      </c>
      <c r="C287" s="35" t="s">
        <v>70</v>
      </c>
      <c r="D287" s="8">
        <v>160</v>
      </c>
      <c r="E287" s="145"/>
      <c r="F287" s="16">
        <f t="shared" si="21"/>
        <v>160</v>
      </c>
      <c r="G287" s="110"/>
      <c r="H287" s="16">
        <f t="shared" si="22"/>
        <v>160</v>
      </c>
      <c r="I287" s="16">
        <v>910</v>
      </c>
      <c r="J287" s="100">
        <f t="shared" si="23"/>
        <v>145600</v>
      </c>
      <c r="K287" s="74">
        <v>205</v>
      </c>
      <c r="L287" s="94"/>
    </row>
    <row r="288" spans="1:12" x14ac:dyDescent="0.25">
      <c r="A288" s="9">
        <v>45</v>
      </c>
      <c r="B288" s="33" t="s">
        <v>257</v>
      </c>
      <c r="C288" s="35" t="s">
        <v>18</v>
      </c>
      <c r="D288" s="8">
        <v>1200</v>
      </c>
      <c r="E288" s="145"/>
      <c r="F288" s="16">
        <f t="shared" si="21"/>
        <v>1200</v>
      </c>
      <c r="G288" s="110">
        <v>300</v>
      </c>
      <c r="H288" s="16">
        <f t="shared" si="22"/>
        <v>900</v>
      </c>
      <c r="I288" s="8">
        <v>3885</v>
      </c>
      <c r="J288" s="117">
        <f t="shared" si="23"/>
        <v>3496500</v>
      </c>
      <c r="K288" s="72">
        <v>38</v>
      </c>
    </row>
    <row r="289" spans="1:17" x14ac:dyDescent="0.25">
      <c r="A289" s="2">
        <v>46</v>
      </c>
      <c r="B289" s="33" t="s">
        <v>272</v>
      </c>
      <c r="C289" s="34" t="s">
        <v>18</v>
      </c>
      <c r="D289" s="16">
        <v>624</v>
      </c>
      <c r="E289" s="139"/>
      <c r="F289" s="16">
        <f t="shared" si="21"/>
        <v>624</v>
      </c>
      <c r="G289" s="95"/>
      <c r="H289" s="16">
        <f t="shared" si="22"/>
        <v>624</v>
      </c>
      <c r="I289" s="16">
        <v>450</v>
      </c>
      <c r="J289" s="95">
        <f t="shared" si="23"/>
        <v>280800</v>
      </c>
      <c r="K289" s="72">
        <v>160</v>
      </c>
    </row>
    <row r="290" spans="1:17" x14ac:dyDescent="0.25">
      <c r="A290" s="2">
        <v>47</v>
      </c>
      <c r="B290" s="33" t="s">
        <v>273</v>
      </c>
      <c r="C290" s="34" t="s">
        <v>18</v>
      </c>
      <c r="D290" s="16">
        <v>2076</v>
      </c>
      <c r="E290" s="139"/>
      <c r="F290" s="16">
        <f t="shared" si="21"/>
        <v>2076</v>
      </c>
      <c r="G290" s="95"/>
      <c r="H290" s="16">
        <f t="shared" si="22"/>
        <v>2076</v>
      </c>
      <c r="I290" s="16">
        <v>225</v>
      </c>
      <c r="J290" s="95">
        <f t="shared" si="23"/>
        <v>467100</v>
      </c>
      <c r="K290" s="73">
        <v>500</v>
      </c>
    </row>
    <row r="291" spans="1:17" x14ac:dyDescent="0.25">
      <c r="A291" s="2">
        <v>48</v>
      </c>
      <c r="B291" s="33" t="s">
        <v>274</v>
      </c>
      <c r="C291" s="34" t="s">
        <v>18</v>
      </c>
      <c r="D291" s="16">
        <v>3692</v>
      </c>
      <c r="E291" s="139"/>
      <c r="F291" s="16">
        <f t="shared" si="21"/>
        <v>3692</v>
      </c>
      <c r="G291" s="95"/>
      <c r="H291" s="16">
        <f t="shared" si="22"/>
        <v>3692</v>
      </c>
      <c r="I291" s="16">
        <v>225</v>
      </c>
      <c r="J291" s="95">
        <f t="shared" si="23"/>
        <v>830700</v>
      </c>
      <c r="K291" s="93"/>
    </row>
    <row r="292" spans="1:17" x14ac:dyDescent="0.25">
      <c r="A292" s="2">
        <v>49</v>
      </c>
      <c r="B292" s="33" t="s">
        <v>275</v>
      </c>
      <c r="C292" s="34" t="s">
        <v>18</v>
      </c>
      <c r="D292" s="16">
        <v>192</v>
      </c>
      <c r="E292" s="139"/>
      <c r="F292" s="16">
        <f t="shared" si="21"/>
        <v>192</v>
      </c>
      <c r="G292" s="95"/>
      <c r="H292" s="16">
        <f t="shared" si="22"/>
        <v>192</v>
      </c>
      <c r="I292" s="16">
        <v>225</v>
      </c>
      <c r="J292" s="95">
        <f t="shared" si="23"/>
        <v>43200</v>
      </c>
      <c r="K292" s="93"/>
    </row>
    <row r="293" spans="1:17" x14ac:dyDescent="0.25">
      <c r="A293" s="9">
        <v>50</v>
      </c>
      <c r="B293" s="33" t="s">
        <v>276</v>
      </c>
      <c r="C293" s="34" t="s">
        <v>18</v>
      </c>
      <c r="D293" s="16">
        <v>300</v>
      </c>
      <c r="E293" s="139"/>
      <c r="F293" s="16">
        <f t="shared" si="21"/>
        <v>300</v>
      </c>
      <c r="G293" s="95"/>
      <c r="H293" s="16">
        <f t="shared" si="22"/>
        <v>300</v>
      </c>
      <c r="I293" s="16">
        <v>225</v>
      </c>
      <c r="J293" s="95">
        <f t="shared" si="23"/>
        <v>67500</v>
      </c>
      <c r="K293" s="93"/>
    </row>
    <row r="294" spans="1:17" x14ac:dyDescent="0.25">
      <c r="A294" s="2">
        <v>51</v>
      </c>
      <c r="B294" s="33" t="s">
        <v>277</v>
      </c>
      <c r="C294" s="34" t="s">
        <v>51</v>
      </c>
      <c r="D294" s="16">
        <v>5000</v>
      </c>
      <c r="E294" s="139"/>
      <c r="F294" s="16">
        <f t="shared" si="21"/>
        <v>5000</v>
      </c>
      <c r="G294" s="95">
        <v>200</v>
      </c>
      <c r="H294" s="16">
        <f t="shared" si="22"/>
        <v>4800</v>
      </c>
      <c r="I294" s="16">
        <v>1200</v>
      </c>
      <c r="J294" s="95">
        <f t="shared" si="23"/>
        <v>5760000</v>
      </c>
      <c r="K294" s="93"/>
    </row>
    <row r="295" spans="1:17" x14ac:dyDescent="0.25">
      <c r="A295" s="2">
        <v>52</v>
      </c>
      <c r="B295" s="42" t="s">
        <v>278</v>
      </c>
      <c r="C295" s="43" t="s">
        <v>51</v>
      </c>
      <c r="D295" s="17">
        <v>1750</v>
      </c>
      <c r="E295" s="142"/>
      <c r="F295" s="16">
        <f t="shared" si="21"/>
        <v>1750</v>
      </c>
      <c r="G295" s="108"/>
      <c r="H295" s="16">
        <f t="shared" si="22"/>
        <v>1750</v>
      </c>
      <c r="I295" s="17">
        <v>1400</v>
      </c>
      <c r="J295" s="95">
        <f t="shared" si="23"/>
        <v>2450000</v>
      </c>
      <c r="K295" s="93"/>
    </row>
    <row r="296" spans="1:17" x14ac:dyDescent="0.25">
      <c r="A296" s="86"/>
      <c r="B296" s="379" t="s">
        <v>264</v>
      </c>
      <c r="C296" s="379"/>
      <c r="D296" s="379"/>
      <c r="E296" s="379"/>
      <c r="F296" s="379"/>
      <c r="G296" s="379"/>
      <c r="H296" s="376"/>
      <c r="I296" s="379">
        <f>SUM(J244:J295)</f>
        <v>122144809</v>
      </c>
      <c r="J296" s="376"/>
      <c r="K296" s="93"/>
    </row>
    <row r="297" spans="1:17" x14ac:dyDescent="0.25">
      <c r="K297" s="93"/>
    </row>
    <row r="298" spans="1:17" ht="15.75" x14ac:dyDescent="0.25">
      <c r="A298" s="377" t="s">
        <v>235</v>
      </c>
      <c r="B298" s="377"/>
      <c r="C298" s="377"/>
      <c r="D298" s="377"/>
      <c r="E298" s="377"/>
      <c r="F298" s="377"/>
      <c r="G298" s="377"/>
      <c r="H298" s="377"/>
      <c r="I298" s="377"/>
      <c r="J298" s="377"/>
    </row>
    <row r="299" spans="1:17" ht="15.75" x14ac:dyDescent="0.25">
      <c r="A299" s="377" t="s">
        <v>236</v>
      </c>
      <c r="B299" s="377"/>
      <c r="C299" s="377"/>
      <c r="D299" s="377"/>
      <c r="E299" s="377"/>
      <c r="F299" s="377"/>
      <c r="G299" s="377"/>
      <c r="H299" s="377"/>
      <c r="I299" s="377"/>
      <c r="J299" s="377"/>
    </row>
    <row r="300" spans="1:17" s="180" customFormat="1" ht="15.75" customHeight="1" x14ac:dyDescent="0.25">
      <c r="A300" s="378" t="str">
        <f>A183</f>
        <v>Bulan : JANUARI 2023</v>
      </c>
      <c r="B300" s="378"/>
      <c r="C300" s="378"/>
      <c r="D300" s="378"/>
      <c r="E300" s="378"/>
      <c r="F300" s="378"/>
      <c r="G300" s="378"/>
      <c r="H300" s="378"/>
      <c r="I300" s="378"/>
      <c r="J300" s="378"/>
      <c r="L300"/>
      <c r="M300"/>
      <c r="N300"/>
      <c r="O300"/>
      <c r="P300"/>
      <c r="Q300"/>
    </row>
    <row r="301" spans="1:17" s="180" customFormat="1" ht="15.75" customHeight="1" x14ac:dyDescent="0.25">
      <c r="A301" s="175"/>
      <c r="B301" s="175"/>
      <c r="C301" s="175"/>
      <c r="D301" s="175"/>
      <c r="E301" s="157"/>
      <c r="F301" s="175"/>
      <c r="G301" s="119"/>
      <c r="H301" s="175"/>
      <c r="I301" s="175"/>
      <c r="J301" s="119"/>
      <c r="L301"/>
      <c r="M301"/>
      <c r="N301"/>
      <c r="O301"/>
      <c r="P301"/>
      <c r="Q301"/>
    </row>
    <row r="302" spans="1:17" s="180" customFormat="1" x14ac:dyDescent="0.25">
      <c r="A302" s="175"/>
      <c r="B302" s="175"/>
      <c r="C302" s="175"/>
      <c r="D302" s="175"/>
      <c r="E302" s="157"/>
      <c r="F302" s="175"/>
      <c r="G302" s="119"/>
      <c r="H302" s="175"/>
      <c r="I302" s="175"/>
      <c r="J302" s="119"/>
      <c r="L302"/>
      <c r="M302"/>
      <c r="N302"/>
      <c r="O302"/>
      <c r="P302"/>
      <c r="Q302"/>
    </row>
    <row r="303" spans="1:17" s="180" customFormat="1" x14ac:dyDescent="0.25">
      <c r="A303" s="389" t="s">
        <v>3</v>
      </c>
      <c r="B303" s="389" t="s">
        <v>4</v>
      </c>
      <c r="C303" s="389" t="s">
        <v>153</v>
      </c>
      <c r="D303" s="1" t="s">
        <v>6</v>
      </c>
      <c r="E303" s="147" t="s">
        <v>7</v>
      </c>
      <c r="F303" s="389" t="s">
        <v>8</v>
      </c>
      <c r="G303" s="112" t="s">
        <v>7</v>
      </c>
      <c r="H303" s="389" t="s">
        <v>6</v>
      </c>
      <c r="I303" s="1" t="s">
        <v>263</v>
      </c>
      <c r="J303" s="112" t="s">
        <v>8</v>
      </c>
      <c r="L303"/>
      <c r="M303"/>
      <c r="N303"/>
      <c r="O303"/>
      <c r="P303"/>
      <c r="Q303"/>
    </row>
    <row r="304" spans="1:17" s="180" customFormat="1" x14ac:dyDescent="0.25">
      <c r="A304" s="390"/>
      <c r="B304" s="390"/>
      <c r="C304" s="390"/>
      <c r="D304" s="54" t="s">
        <v>237</v>
      </c>
      <c r="E304" s="140" t="s">
        <v>10</v>
      </c>
      <c r="F304" s="390"/>
      <c r="G304" s="120" t="s">
        <v>11</v>
      </c>
      <c r="H304" s="390"/>
      <c r="I304" s="54" t="s">
        <v>5</v>
      </c>
      <c r="J304" s="120" t="s">
        <v>263</v>
      </c>
      <c r="L304"/>
      <c r="M304"/>
      <c r="N304"/>
      <c r="O304"/>
      <c r="P304"/>
      <c r="Q304"/>
    </row>
    <row r="305" spans="1:17" s="180" customFormat="1" x14ac:dyDescent="0.25">
      <c r="A305" s="82">
        <v>1</v>
      </c>
      <c r="B305" s="82">
        <v>2</v>
      </c>
      <c r="C305" s="82">
        <v>3</v>
      </c>
      <c r="D305" s="3">
        <v>4</v>
      </c>
      <c r="E305" s="137">
        <v>5</v>
      </c>
      <c r="F305" s="82">
        <v>6</v>
      </c>
      <c r="G305" s="104">
        <v>7</v>
      </c>
      <c r="H305" s="82">
        <v>8</v>
      </c>
      <c r="I305" s="3">
        <v>9</v>
      </c>
      <c r="J305" s="104">
        <v>10</v>
      </c>
      <c r="L305"/>
      <c r="M305"/>
      <c r="N305"/>
      <c r="O305"/>
      <c r="P305"/>
      <c r="Q305"/>
    </row>
    <row r="306" spans="1:17" s="180" customFormat="1" x14ac:dyDescent="0.25">
      <c r="A306" s="2"/>
      <c r="B306" s="2"/>
      <c r="C306" s="2"/>
      <c r="D306" s="2"/>
      <c r="E306" s="156"/>
      <c r="F306" s="2"/>
      <c r="G306" s="133"/>
      <c r="H306" s="2"/>
      <c r="I306" s="5"/>
      <c r="J306" s="121"/>
      <c r="L306"/>
      <c r="M306"/>
      <c r="N306"/>
      <c r="O306"/>
      <c r="P306"/>
      <c r="Q306"/>
    </row>
    <row r="307" spans="1:17" s="180" customFormat="1" x14ac:dyDescent="0.25">
      <c r="A307" s="9">
        <v>1</v>
      </c>
      <c r="B307" s="10" t="s">
        <v>238</v>
      </c>
      <c r="C307" s="10"/>
      <c r="D307" s="7"/>
      <c r="E307" s="145"/>
      <c r="F307" s="8"/>
      <c r="G307" s="110"/>
      <c r="H307" s="8"/>
      <c r="I307" s="16"/>
      <c r="J307" s="118"/>
      <c r="L307"/>
      <c r="M307"/>
      <c r="N307"/>
      <c r="O307"/>
      <c r="P307"/>
      <c r="Q307"/>
    </row>
    <row r="308" spans="1:17" s="180" customFormat="1" x14ac:dyDescent="0.25">
      <c r="A308" s="9">
        <v>2</v>
      </c>
      <c r="B308" s="10" t="s">
        <v>239</v>
      </c>
      <c r="C308" s="10"/>
      <c r="D308" s="7"/>
      <c r="E308" s="145"/>
      <c r="F308" s="8"/>
      <c r="G308" s="110"/>
      <c r="H308" s="8"/>
      <c r="I308" s="16"/>
      <c r="J308" s="118"/>
      <c r="L308"/>
      <c r="M308"/>
      <c r="N308"/>
      <c r="O308"/>
      <c r="P308"/>
      <c r="Q308"/>
    </row>
    <row r="309" spans="1:17" s="180" customFormat="1" x14ac:dyDescent="0.25">
      <c r="A309" s="9">
        <v>3</v>
      </c>
      <c r="B309" s="10" t="s">
        <v>240</v>
      </c>
      <c r="C309" s="10"/>
      <c r="D309" s="7"/>
      <c r="E309" s="145"/>
      <c r="F309" s="8"/>
      <c r="G309" s="110"/>
      <c r="H309" s="8"/>
      <c r="I309" s="16"/>
      <c r="J309" s="118"/>
      <c r="L309"/>
      <c r="M309"/>
      <c r="N309"/>
      <c r="O309"/>
      <c r="P309"/>
      <c r="Q309"/>
    </row>
    <row r="310" spans="1:17" s="180" customFormat="1" x14ac:dyDescent="0.25">
      <c r="A310" s="9">
        <v>4</v>
      </c>
      <c r="B310" s="10" t="s">
        <v>241</v>
      </c>
      <c r="C310" s="9" t="s">
        <v>242</v>
      </c>
      <c r="D310" s="16">
        <v>23</v>
      </c>
      <c r="E310" s="139">
        <v>25</v>
      </c>
      <c r="F310" s="16">
        <f>D310+E310</f>
        <v>48</v>
      </c>
      <c r="G310" s="95">
        <v>23</v>
      </c>
      <c r="H310" s="16">
        <f>F310-G310</f>
        <v>25</v>
      </c>
      <c r="I310" s="16">
        <v>1300500</v>
      </c>
      <c r="J310" s="118">
        <f>I310*H310</f>
        <v>32512500</v>
      </c>
      <c r="L310"/>
      <c r="M310"/>
      <c r="N310"/>
      <c r="O310"/>
      <c r="P310"/>
      <c r="Q310"/>
    </row>
    <row r="311" spans="1:17" s="180" customFormat="1" x14ac:dyDescent="0.25">
      <c r="A311" s="9">
        <v>5</v>
      </c>
      <c r="B311" s="10" t="s">
        <v>243</v>
      </c>
      <c r="C311" s="9" t="s">
        <v>242</v>
      </c>
      <c r="D311" s="16">
        <v>22</v>
      </c>
      <c r="E311" s="139">
        <v>10</v>
      </c>
      <c r="F311" s="16">
        <f>D311+E311</f>
        <v>32</v>
      </c>
      <c r="G311" s="95">
        <v>13</v>
      </c>
      <c r="H311" s="16">
        <f>F311-G311</f>
        <v>19</v>
      </c>
      <c r="I311" s="16">
        <v>220500</v>
      </c>
      <c r="J311" s="118">
        <f>I311*H311</f>
        <v>4189500</v>
      </c>
      <c r="L311"/>
      <c r="M311"/>
      <c r="N311"/>
      <c r="O311"/>
      <c r="P311"/>
      <c r="Q311"/>
    </row>
    <row r="312" spans="1:17" s="180" customFormat="1" x14ac:dyDescent="0.25">
      <c r="A312" s="9">
        <v>6</v>
      </c>
      <c r="B312" s="10" t="s">
        <v>244</v>
      </c>
      <c r="C312" s="10"/>
      <c r="D312" s="7"/>
      <c r="E312" s="145"/>
      <c r="F312" s="8"/>
      <c r="G312" s="110"/>
      <c r="H312" s="8"/>
      <c r="I312" s="16"/>
      <c r="J312" s="118"/>
      <c r="L312"/>
      <c r="M312"/>
      <c r="N312"/>
      <c r="O312"/>
      <c r="P312"/>
      <c r="Q312"/>
    </row>
    <row r="313" spans="1:17" s="180" customFormat="1" x14ac:dyDescent="0.25">
      <c r="A313" s="9">
        <v>7</v>
      </c>
      <c r="B313" s="10" t="s">
        <v>245</v>
      </c>
      <c r="C313" s="10"/>
      <c r="D313" s="7"/>
      <c r="E313" s="145"/>
      <c r="F313" s="8"/>
      <c r="G313" s="110"/>
      <c r="H313" s="8"/>
      <c r="I313" s="16"/>
      <c r="J313" s="118"/>
      <c r="L313"/>
      <c r="M313"/>
      <c r="N313"/>
      <c r="O313"/>
      <c r="P313"/>
      <c r="Q313"/>
    </row>
    <row r="314" spans="1:17" s="180" customFormat="1" x14ac:dyDescent="0.25">
      <c r="A314" s="9">
        <v>8</v>
      </c>
      <c r="B314" s="10" t="s">
        <v>246</v>
      </c>
      <c r="C314" s="10"/>
      <c r="D314" s="7"/>
      <c r="E314" s="145"/>
      <c r="F314" s="8"/>
      <c r="G314" s="110"/>
      <c r="H314" s="8"/>
      <c r="I314" s="16"/>
      <c r="J314" s="118"/>
      <c r="L314"/>
      <c r="M314"/>
      <c r="N314"/>
      <c r="O314"/>
      <c r="P314"/>
      <c r="Q314"/>
    </row>
    <row r="315" spans="1:17" s="180" customFormat="1" x14ac:dyDescent="0.25">
      <c r="A315" s="9"/>
      <c r="B315" s="10"/>
      <c r="C315" s="10"/>
      <c r="D315" s="10"/>
      <c r="E315" s="139"/>
      <c r="F315" s="10"/>
      <c r="G315" s="95"/>
      <c r="H315" s="10"/>
      <c r="I315" s="10"/>
      <c r="J315" s="118"/>
      <c r="L315"/>
      <c r="M315"/>
      <c r="N315"/>
      <c r="O315"/>
      <c r="P315"/>
      <c r="Q315"/>
    </row>
    <row r="316" spans="1:17" s="180" customFormat="1" x14ac:dyDescent="0.25">
      <c r="A316" s="9"/>
      <c r="B316" s="10"/>
      <c r="C316" s="10"/>
      <c r="D316" s="10"/>
      <c r="E316" s="139"/>
      <c r="F316" s="10"/>
      <c r="G316" s="95"/>
      <c r="H316" s="10"/>
      <c r="I316" s="10"/>
      <c r="J316" s="118"/>
      <c r="L316"/>
      <c r="M316"/>
      <c r="N316"/>
      <c r="O316"/>
      <c r="P316"/>
      <c r="Q316"/>
    </row>
    <row r="317" spans="1:17" s="180" customFormat="1" x14ac:dyDescent="0.25">
      <c r="A317" s="45"/>
      <c r="B317" s="45"/>
      <c r="C317" s="45"/>
      <c r="D317" s="45"/>
      <c r="E317" s="156"/>
      <c r="F317" s="45"/>
      <c r="G317" s="117"/>
      <c r="H317" s="45"/>
      <c r="I317" s="7"/>
      <c r="J317" s="122"/>
      <c r="L317"/>
      <c r="M317"/>
      <c r="N317"/>
      <c r="O317"/>
      <c r="P317"/>
      <c r="Q317"/>
    </row>
    <row r="318" spans="1:17" s="180" customFormat="1" x14ac:dyDescent="0.25">
      <c r="A318" s="87"/>
      <c r="B318" s="372" t="s">
        <v>264</v>
      </c>
      <c r="C318" s="372"/>
      <c r="D318" s="372"/>
      <c r="E318" s="372"/>
      <c r="F318" s="372"/>
      <c r="G318" s="372"/>
      <c r="H318" s="373"/>
      <c r="I318" s="374">
        <f>SUM(J310:J311)</f>
        <v>36702000</v>
      </c>
      <c r="J318" s="373"/>
      <c r="L318"/>
      <c r="M318"/>
      <c r="N318"/>
      <c r="O318"/>
      <c r="P318"/>
      <c r="Q318"/>
    </row>
    <row r="319" spans="1:17" s="180" customFormat="1" x14ac:dyDescent="0.25">
      <c r="A319"/>
      <c r="E319" s="158"/>
      <c r="G319" s="123"/>
      <c r="I319" s="181"/>
      <c r="J319" s="123"/>
      <c r="L319"/>
      <c r="M319"/>
      <c r="N319"/>
      <c r="O319"/>
      <c r="P319"/>
      <c r="Q319"/>
    </row>
    <row r="320" spans="1:17" s="180" customFormat="1" x14ac:dyDescent="0.25">
      <c r="A320"/>
      <c r="E320" s="158"/>
      <c r="G320" s="123"/>
      <c r="I320" s="181"/>
      <c r="J320" s="123"/>
      <c r="L320"/>
      <c r="M320"/>
      <c r="N320"/>
      <c r="O320"/>
      <c r="P320"/>
      <c r="Q320"/>
    </row>
    <row r="321" spans="1:10" x14ac:dyDescent="0.25">
      <c r="E321" s="368" t="s">
        <v>2</v>
      </c>
      <c r="F321" s="368"/>
      <c r="G321" s="368"/>
      <c r="H321" t="s">
        <v>270</v>
      </c>
      <c r="I321" s="369">
        <f>I148+I161</f>
        <v>213403761</v>
      </c>
      <c r="J321" s="369"/>
    </row>
    <row r="322" spans="1:10" x14ac:dyDescent="0.25">
      <c r="E322" s="368" t="s">
        <v>152</v>
      </c>
      <c r="F322" s="368"/>
      <c r="G322" s="368"/>
      <c r="H322" t="s">
        <v>270</v>
      </c>
      <c r="I322" s="369">
        <f>I234</f>
        <v>99755871.969999999</v>
      </c>
      <c r="J322" s="369"/>
    </row>
    <row r="323" spans="1:10" x14ac:dyDescent="0.25">
      <c r="E323" s="368" t="s">
        <v>192</v>
      </c>
      <c r="F323" s="368"/>
      <c r="G323" s="368"/>
      <c r="H323" t="s">
        <v>270</v>
      </c>
      <c r="I323" s="369">
        <f>I296</f>
        <v>122144809</v>
      </c>
      <c r="J323" s="369"/>
    </row>
    <row r="324" spans="1:10" x14ac:dyDescent="0.25">
      <c r="E324" s="368" t="s">
        <v>227</v>
      </c>
      <c r="F324" s="368"/>
      <c r="G324" s="368"/>
      <c r="H324" t="s">
        <v>270</v>
      </c>
      <c r="I324" s="369">
        <f>I180</f>
        <v>68570123</v>
      </c>
      <c r="J324" s="369"/>
    </row>
    <row r="325" spans="1:10" x14ac:dyDescent="0.25">
      <c r="E325" s="368" t="s">
        <v>269</v>
      </c>
      <c r="F325" s="368"/>
      <c r="G325" s="368"/>
      <c r="H325" t="s">
        <v>270</v>
      </c>
      <c r="I325" s="369">
        <f>I318</f>
        <v>36702000</v>
      </c>
      <c r="J325" s="369"/>
    </row>
    <row r="326" spans="1:10" x14ac:dyDescent="0.25">
      <c r="E326" s="368" t="s">
        <v>302</v>
      </c>
      <c r="F326" s="368"/>
      <c r="G326" s="368"/>
      <c r="H326" t="s">
        <v>270</v>
      </c>
      <c r="I326" s="369">
        <f>[6]Desember22!$I$300:$J$300</f>
        <v>279559250</v>
      </c>
      <c r="J326" s="369"/>
    </row>
    <row r="327" spans="1:10" x14ac:dyDescent="0.25">
      <c r="E327" s="370" t="s">
        <v>264</v>
      </c>
      <c r="F327" s="370"/>
      <c r="G327" s="370"/>
      <c r="H327" s="92"/>
      <c r="I327" s="371">
        <f>SUM(I321:J326)</f>
        <v>820135814.97000003</v>
      </c>
      <c r="J327" s="371"/>
    </row>
    <row r="330" spans="1:10" x14ac:dyDescent="0.25">
      <c r="A330" s="367" t="s">
        <v>301</v>
      </c>
      <c r="B330" s="367"/>
      <c r="C330" s="367"/>
      <c r="D330" s="367"/>
      <c r="E330" s="367"/>
      <c r="F330" s="367"/>
      <c r="G330" s="367"/>
      <c r="H330" s="367"/>
      <c r="I330" s="367"/>
      <c r="J330" s="367"/>
    </row>
    <row r="331" spans="1:10" x14ac:dyDescent="0.25">
      <c r="A331" s="367" t="s">
        <v>268</v>
      </c>
      <c r="B331" s="367"/>
      <c r="C331" s="367"/>
      <c r="D331" s="367"/>
      <c r="E331" s="367"/>
      <c r="F331" s="367"/>
      <c r="G331" s="367"/>
      <c r="H331" s="367"/>
      <c r="I331" s="367"/>
      <c r="J331" s="367"/>
    </row>
    <row r="332" spans="1:10" x14ac:dyDescent="0.25">
      <c r="A332" s="183"/>
      <c r="B332" s="183"/>
      <c r="C332" s="183"/>
      <c r="D332" s="183"/>
      <c r="E332" s="174"/>
      <c r="F332" s="183"/>
      <c r="G332" s="174"/>
      <c r="H332" s="183"/>
      <c r="I332" s="183"/>
      <c r="J332" s="174"/>
    </row>
    <row r="333" spans="1:10" x14ac:dyDescent="0.25">
      <c r="A333" s="183"/>
      <c r="B333" s="183"/>
      <c r="C333" s="183"/>
      <c r="D333" s="183"/>
      <c r="E333" s="174"/>
      <c r="F333" s="183"/>
      <c r="G333" s="174"/>
      <c r="H333" s="183"/>
      <c r="I333" s="183"/>
      <c r="J333" s="174"/>
    </row>
    <row r="334" spans="1:10" x14ac:dyDescent="0.25">
      <c r="A334" s="183"/>
      <c r="B334" s="183"/>
      <c r="C334" s="183"/>
      <c r="D334" s="183"/>
      <c r="E334" s="174"/>
      <c r="F334" s="183"/>
      <c r="G334" s="174"/>
      <c r="H334" s="183"/>
      <c r="I334" s="183"/>
      <c r="J334" s="174"/>
    </row>
    <row r="335" spans="1:10" ht="15.75" customHeight="1" x14ac:dyDescent="0.25">
      <c r="A335" s="366" t="s">
        <v>266</v>
      </c>
      <c r="B335" s="366"/>
      <c r="C335" s="366"/>
      <c r="D335" s="366"/>
      <c r="E335" s="366"/>
      <c r="F335" s="366"/>
      <c r="G335" s="366"/>
      <c r="H335" s="366"/>
      <c r="I335" s="366"/>
      <c r="J335" s="366"/>
    </row>
    <row r="336" spans="1:10" x14ac:dyDescent="0.25">
      <c r="A336" s="367" t="s">
        <v>267</v>
      </c>
      <c r="B336" s="367"/>
      <c r="C336" s="367"/>
      <c r="D336" s="367"/>
      <c r="E336" s="367"/>
      <c r="F336" s="367"/>
      <c r="G336" s="367"/>
      <c r="H336" s="367"/>
      <c r="I336" s="367"/>
      <c r="J336" s="367"/>
    </row>
  </sheetData>
  <mergeCells count="77">
    <mergeCell ref="A2:J2"/>
    <mergeCell ref="A3:J3"/>
    <mergeCell ref="A4:J4"/>
    <mergeCell ref="A7:A8"/>
    <mergeCell ref="B7:B8"/>
    <mergeCell ref="C7:C8"/>
    <mergeCell ref="F7:F8"/>
    <mergeCell ref="H7:H8"/>
    <mergeCell ref="A153:A154"/>
    <mergeCell ref="B153:B154"/>
    <mergeCell ref="C153:C154"/>
    <mergeCell ref="F153:F154"/>
    <mergeCell ref="H153:H154"/>
    <mergeCell ref="B148:H148"/>
    <mergeCell ref="I148:J148"/>
    <mergeCell ref="A150:J150"/>
    <mergeCell ref="A151:J151"/>
    <mergeCell ref="A152:J152"/>
    <mergeCell ref="A161:H161"/>
    <mergeCell ref="I161:J161"/>
    <mergeCell ref="A182:J182"/>
    <mergeCell ref="A183:J183"/>
    <mergeCell ref="A185:A186"/>
    <mergeCell ref="B185:B186"/>
    <mergeCell ref="C185:C186"/>
    <mergeCell ref="F185:F186"/>
    <mergeCell ref="H185:H186"/>
    <mergeCell ref="A163:J163"/>
    <mergeCell ref="A164:J164"/>
    <mergeCell ref="A166:A167"/>
    <mergeCell ref="B166:B167"/>
    <mergeCell ref="C166:C167"/>
    <mergeCell ref="D166:D167"/>
    <mergeCell ref="F166:F167"/>
    <mergeCell ref="H166:H167"/>
    <mergeCell ref="A303:A304"/>
    <mergeCell ref="B303:B304"/>
    <mergeCell ref="C303:C304"/>
    <mergeCell ref="F303:F304"/>
    <mergeCell ref="H303:H304"/>
    <mergeCell ref="B180:H180"/>
    <mergeCell ref="H240:H241"/>
    <mergeCell ref="I180:J180"/>
    <mergeCell ref="A298:J298"/>
    <mergeCell ref="A299:J299"/>
    <mergeCell ref="A300:J300"/>
    <mergeCell ref="B296:H296"/>
    <mergeCell ref="I296:J296"/>
    <mergeCell ref="A234:H234"/>
    <mergeCell ref="I234:J234"/>
    <mergeCell ref="A237:J237"/>
    <mergeCell ref="A238:J238"/>
    <mergeCell ref="A240:A241"/>
    <mergeCell ref="B240:B241"/>
    <mergeCell ref="C240:C241"/>
    <mergeCell ref="D240:D241"/>
    <mergeCell ref="F240:F241"/>
    <mergeCell ref="B318:H318"/>
    <mergeCell ref="I318:J318"/>
    <mergeCell ref="E321:G321"/>
    <mergeCell ref="I321:J321"/>
    <mergeCell ref="E322:G322"/>
    <mergeCell ref="I322:J322"/>
    <mergeCell ref="E323:G323"/>
    <mergeCell ref="I323:J323"/>
    <mergeCell ref="E324:G324"/>
    <mergeCell ref="I324:J324"/>
    <mergeCell ref="E325:G325"/>
    <mergeCell ref="I325:J325"/>
    <mergeCell ref="A335:J335"/>
    <mergeCell ref="A336:J336"/>
    <mergeCell ref="E326:G326"/>
    <mergeCell ref="I326:J326"/>
    <mergeCell ref="E327:G327"/>
    <mergeCell ref="I327:J327"/>
    <mergeCell ref="A330:J330"/>
    <mergeCell ref="A331:J331"/>
  </mergeCells>
  <pageMargins left="0.7" right="0.7" top="0.75" bottom="0.75" header="0.3" footer="0.3"/>
  <pageSetup paperSize="5" scale="85" orientation="portrait" horizontalDpi="4294967293" verticalDpi="0" r:id="rId1"/>
  <rowBreaks count="3" manualBreakCount="3">
    <brk id="64" max="9" man="1"/>
    <brk id="130" max="16383" man="1"/>
    <brk id="2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8"/>
  <sheetViews>
    <sheetView topLeftCell="A177" zoomScaleNormal="100" zoomScaleSheetLayoutView="100" workbookViewId="0">
      <selection activeCell="M188" sqref="M188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353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'JANUARI 2023'!H11</f>
        <v>6895</v>
      </c>
      <c r="E11" s="139"/>
      <c r="F11" s="16">
        <f>D11+E11</f>
        <v>6895</v>
      </c>
      <c r="G11" s="95">
        <v>1165</v>
      </c>
      <c r="H11" s="16">
        <f>F11-G11</f>
        <v>5730</v>
      </c>
      <c r="I11" s="16">
        <v>180</v>
      </c>
      <c r="J11" s="95">
        <f>H11*I11</f>
        <v>1031400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'JANUARI 2023'!H12</f>
        <v>6215</v>
      </c>
      <c r="E12" s="139"/>
      <c r="F12" s="16">
        <f t="shared" ref="F12:F64" si="0">D12+E12</f>
        <v>6215</v>
      </c>
      <c r="G12" s="95">
        <v>400</v>
      </c>
      <c r="H12" s="16">
        <f t="shared" ref="H12:H64" si="1">F12-G12</f>
        <v>5815</v>
      </c>
      <c r="I12" s="16">
        <v>260</v>
      </c>
      <c r="J12" s="95">
        <f t="shared" ref="J12:J63" si="2">H12*I12</f>
        <v>1511900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'JANUARI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'JANUARI 2023'!H14</f>
        <v>127</v>
      </c>
      <c r="E14" s="139"/>
      <c r="F14" s="16">
        <f t="shared" si="0"/>
        <v>127</v>
      </c>
      <c r="G14" s="95">
        <v>11</v>
      </c>
      <c r="H14" s="16">
        <f t="shared" si="1"/>
        <v>116</v>
      </c>
      <c r="I14" s="16">
        <v>4300</v>
      </c>
      <c r="J14" s="95">
        <f t="shared" si="2"/>
        <v>498800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'JANUARI 2023'!H15</f>
        <v>12</v>
      </c>
      <c r="E15" s="139"/>
      <c r="F15" s="16">
        <f t="shared" si="0"/>
        <v>12</v>
      </c>
      <c r="G15" s="95">
        <v>12</v>
      </c>
      <c r="H15" s="16">
        <f t="shared" si="1"/>
        <v>0</v>
      </c>
      <c r="I15" s="16">
        <v>10000</v>
      </c>
      <c r="J15" s="95">
        <f t="shared" si="2"/>
        <v>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'JANUARI 2023'!H16</f>
        <v>172</v>
      </c>
      <c r="E16" s="139"/>
      <c r="F16" s="16">
        <f t="shared" si="0"/>
        <v>172</v>
      </c>
      <c r="G16" s="95">
        <v>12</v>
      </c>
      <c r="H16" s="16">
        <f t="shared" si="1"/>
        <v>160</v>
      </c>
      <c r="I16" s="16">
        <v>23000</v>
      </c>
      <c r="J16" s="95">
        <f t="shared" si="2"/>
        <v>3680000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'JANUARI 2023'!H17</f>
        <v>138</v>
      </c>
      <c r="E17" s="139"/>
      <c r="F17" s="16">
        <f t="shared" si="0"/>
        <v>138</v>
      </c>
      <c r="G17" s="95">
        <v>6</v>
      </c>
      <c r="H17" s="16">
        <f t="shared" si="1"/>
        <v>132</v>
      </c>
      <c r="I17" s="16">
        <v>24700</v>
      </c>
      <c r="J17" s="95">
        <f t="shared" si="2"/>
        <v>3260400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'JANUARI 2023'!H18</f>
        <v>60</v>
      </c>
      <c r="E18" s="139"/>
      <c r="F18" s="16">
        <f t="shared" si="0"/>
        <v>60</v>
      </c>
      <c r="G18" s="95">
        <v>6</v>
      </c>
      <c r="H18" s="16">
        <f t="shared" si="1"/>
        <v>54</v>
      </c>
      <c r="I18" s="16">
        <v>39700</v>
      </c>
      <c r="J18" s="95">
        <f t="shared" si="2"/>
        <v>2143800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'JANUARI 2023'!H19</f>
        <v>66</v>
      </c>
      <c r="E19" s="139"/>
      <c r="F19" s="16">
        <f t="shared" si="0"/>
        <v>66</v>
      </c>
      <c r="G19" s="95">
        <v>4</v>
      </c>
      <c r="H19" s="16">
        <f t="shared" si="1"/>
        <v>62</v>
      </c>
      <c r="I19" s="16">
        <v>37700</v>
      </c>
      <c r="J19" s="95">
        <f t="shared" si="2"/>
        <v>2337400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'JANUARI 2023'!H20</f>
        <v>60</v>
      </c>
      <c r="E20" s="139"/>
      <c r="F20" s="16">
        <f t="shared" si="0"/>
        <v>60</v>
      </c>
      <c r="G20" s="95">
        <v>4</v>
      </c>
      <c r="H20" s="16">
        <f t="shared" si="1"/>
        <v>56</v>
      </c>
      <c r="I20" s="16">
        <v>11800</v>
      </c>
      <c r="J20" s="95">
        <f t="shared" si="2"/>
        <v>660800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'JANUARI 2023'!H21</f>
        <v>86</v>
      </c>
      <c r="E21" s="139"/>
      <c r="F21" s="16">
        <f t="shared" si="0"/>
        <v>86</v>
      </c>
      <c r="G21" s="95">
        <v>86</v>
      </c>
      <c r="H21" s="16">
        <f t="shared" si="1"/>
        <v>0</v>
      </c>
      <c r="I21" s="16">
        <v>4000</v>
      </c>
      <c r="J21" s="95">
        <f t="shared" si="2"/>
        <v>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'JANUARI 2023'!H22</f>
        <v>31</v>
      </c>
      <c r="E22" s="139"/>
      <c r="F22" s="16">
        <f t="shared" si="0"/>
        <v>31</v>
      </c>
      <c r="G22" s="95">
        <v>4</v>
      </c>
      <c r="H22" s="16">
        <f t="shared" si="1"/>
        <v>27</v>
      </c>
      <c r="I22" s="16">
        <v>2500</v>
      </c>
      <c r="J22" s="95">
        <f t="shared" si="2"/>
        <v>67500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'JANUARI 2023'!H23</f>
        <v>21</v>
      </c>
      <c r="E23" s="139"/>
      <c r="F23" s="16">
        <f t="shared" si="0"/>
        <v>21</v>
      </c>
      <c r="G23" s="95">
        <v>5</v>
      </c>
      <c r="H23" s="16">
        <f t="shared" si="1"/>
        <v>16</v>
      </c>
      <c r="I23" s="16">
        <v>60000</v>
      </c>
      <c r="J23" s="95">
        <f t="shared" si="2"/>
        <v>960000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'JANUARI 2023'!H24</f>
        <v>1128</v>
      </c>
      <c r="E24" s="139"/>
      <c r="F24" s="16">
        <f t="shared" si="0"/>
        <v>1128</v>
      </c>
      <c r="G24" s="95">
        <v>83</v>
      </c>
      <c r="H24" s="16">
        <f t="shared" si="1"/>
        <v>1045</v>
      </c>
      <c r="I24" s="16">
        <v>14000</v>
      </c>
      <c r="J24" s="95">
        <f t="shared" si="2"/>
        <v>14630000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'JANUARI 2023'!H25</f>
        <v>234</v>
      </c>
      <c r="E25" s="139"/>
      <c r="F25" s="16">
        <f t="shared" si="0"/>
        <v>234</v>
      </c>
      <c r="G25" s="95">
        <v>130</v>
      </c>
      <c r="H25" s="16">
        <f t="shared" si="1"/>
        <v>104</v>
      </c>
      <c r="I25" s="76">
        <v>14000</v>
      </c>
      <c r="J25" s="95">
        <f t="shared" si="2"/>
        <v>1456000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'JANUARI 2023'!H26</f>
        <v>30</v>
      </c>
      <c r="E26" s="139"/>
      <c r="F26" s="16">
        <f t="shared" si="0"/>
        <v>30</v>
      </c>
      <c r="G26" s="95">
        <v>10</v>
      </c>
      <c r="H26" s="16">
        <f t="shared" si="1"/>
        <v>20</v>
      </c>
      <c r="I26" s="16">
        <v>9700</v>
      </c>
      <c r="J26" s="95">
        <f t="shared" si="2"/>
        <v>194000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'JANUARI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'JANUARI 2023'!H28</f>
        <v>262</v>
      </c>
      <c r="E28" s="139"/>
      <c r="F28" s="16">
        <f t="shared" si="0"/>
        <v>262</v>
      </c>
      <c r="G28" s="95">
        <v>5</v>
      </c>
      <c r="H28" s="16">
        <f t="shared" si="1"/>
        <v>257</v>
      </c>
      <c r="I28" s="16">
        <v>7500</v>
      </c>
      <c r="J28" s="95">
        <f t="shared" si="2"/>
        <v>1927500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'JANUARI 2023'!H29</f>
        <v>1</v>
      </c>
      <c r="E29" s="139"/>
      <c r="F29" s="16">
        <f t="shared" si="0"/>
        <v>1</v>
      </c>
      <c r="G29" s="95"/>
      <c r="H29" s="16">
        <f t="shared" si="1"/>
        <v>1</v>
      </c>
      <c r="I29" s="16">
        <v>26000</v>
      </c>
      <c r="J29" s="95">
        <f t="shared" si="2"/>
        <v>26000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v>48</v>
      </c>
      <c r="E30" s="139"/>
      <c r="F30" s="16">
        <f t="shared" si="0"/>
        <v>48</v>
      </c>
      <c r="G30" s="95">
        <v>13</v>
      </c>
      <c r="H30" s="16">
        <f t="shared" si="1"/>
        <v>35</v>
      </c>
      <c r="I30" s="16">
        <v>25000</v>
      </c>
      <c r="J30" s="95">
        <f t="shared" si="2"/>
        <v>875000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'JANUARI 2023'!H31</f>
        <v>1317</v>
      </c>
      <c r="E31" s="139"/>
      <c r="F31" s="16">
        <f t="shared" si="0"/>
        <v>1317</v>
      </c>
      <c r="G31" s="95">
        <v>261</v>
      </c>
      <c r="H31" s="16">
        <f t="shared" si="1"/>
        <v>1056</v>
      </c>
      <c r="I31" s="16">
        <v>4000</v>
      </c>
      <c r="J31" s="95">
        <f t="shared" si="2"/>
        <v>4224000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'JANUARI 2023'!H32</f>
        <v>1589</v>
      </c>
      <c r="E32" s="139"/>
      <c r="F32" s="16">
        <f t="shared" si="0"/>
        <v>1589</v>
      </c>
      <c r="G32" s="95">
        <v>58</v>
      </c>
      <c r="H32" s="16">
        <f t="shared" si="1"/>
        <v>1531</v>
      </c>
      <c r="I32" s="16">
        <v>5700</v>
      </c>
      <c r="J32" s="95">
        <f t="shared" si="2"/>
        <v>8726700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'JANUARI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'JANUARI 2023'!H34</f>
        <v>127</v>
      </c>
      <c r="E34" s="139"/>
      <c r="F34" s="16">
        <f t="shared" si="0"/>
        <v>127</v>
      </c>
      <c r="G34" s="95">
        <v>10</v>
      </c>
      <c r="H34" s="16">
        <f t="shared" si="1"/>
        <v>117</v>
      </c>
      <c r="I34" s="16">
        <v>24000</v>
      </c>
      <c r="J34" s="95">
        <f t="shared" si="2"/>
        <v>2808000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'JANUARI 2023'!H35</f>
        <v>15</v>
      </c>
      <c r="E35" s="139"/>
      <c r="F35" s="16">
        <f t="shared" si="0"/>
        <v>15</v>
      </c>
      <c r="G35" s="95"/>
      <c r="H35" s="16">
        <f t="shared" si="1"/>
        <v>15</v>
      </c>
      <c r="I35" s="16">
        <v>11600</v>
      </c>
      <c r="J35" s="95">
        <f t="shared" si="2"/>
        <v>174000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'JANUARI 2023'!H36</f>
        <v>199</v>
      </c>
      <c r="E36" s="139"/>
      <c r="F36" s="16">
        <f t="shared" si="0"/>
        <v>199</v>
      </c>
      <c r="G36" s="95">
        <v>14</v>
      </c>
      <c r="H36" s="16">
        <f t="shared" si="1"/>
        <v>185</v>
      </c>
      <c r="I36" s="16">
        <v>5000</v>
      </c>
      <c r="J36" s="95">
        <f t="shared" si="2"/>
        <v>925000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'JANUARI 2023'!H37</f>
        <v>88</v>
      </c>
      <c r="E37" s="139"/>
      <c r="F37" s="16">
        <f t="shared" si="0"/>
        <v>88</v>
      </c>
      <c r="G37" s="95">
        <v>12</v>
      </c>
      <c r="H37" s="16">
        <f t="shared" si="1"/>
        <v>76</v>
      </c>
      <c r="I37" s="16">
        <v>8000</v>
      </c>
      <c r="J37" s="95">
        <f t="shared" si="2"/>
        <v>608000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'JANUARI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D39" s="16">
        <f>'JANUARI 2023'!H39</f>
        <v>0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'JANUARI 2023'!H40</f>
        <v>65</v>
      </c>
      <c r="E40" s="139"/>
      <c r="F40" s="16">
        <f t="shared" si="0"/>
        <v>65</v>
      </c>
      <c r="G40" s="95">
        <v>65</v>
      </c>
      <c r="H40" s="16">
        <f t="shared" si="1"/>
        <v>0</v>
      </c>
      <c r="I40" s="16">
        <v>61000</v>
      </c>
      <c r="J40" s="95">
        <f t="shared" si="2"/>
        <v>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'JANUARI 2023'!H41</f>
        <v>41</v>
      </c>
      <c r="E41" s="139"/>
      <c r="F41" s="16">
        <f t="shared" si="0"/>
        <v>41</v>
      </c>
      <c r="G41" s="95"/>
      <c r="H41" s="16">
        <f t="shared" si="1"/>
        <v>41</v>
      </c>
      <c r="I41" s="16">
        <v>72000</v>
      </c>
      <c r="J41" s="95">
        <f t="shared" si="2"/>
        <v>2952000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f>'JANUARI 2023'!H42</f>
        <v>10</v>
      </c>
      <c r="E42" s="139"/>
      <c r="F42" s="16">
        <f t="shared" si="0"/>
        <v>10</v>
      </c>
      <c r="G42" s="95">
        <v>4</v>
      </c>
      <c r="H42" s="16">
        <f t="shared" si="1"/>
        <v>6</v>
      </c>
      <c r="I42" s="16">
        <v>56400</v>
      </c>
      <c r="J42" s="95">
        <f t="shared" si="2"/>
        <v>338400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'JANUARI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'JANUARI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'JANUARI 2023'!H45</f>
        <v>5</v>
      </c>
      <c r="E45" s="139"/>
      <c r="F45" s="16">
        <f t="shared" si="0"/>
        <v>5</v>
      </c>
      <c r="G45" s="95">
        <v>2</v>
      </c>
      <c r="H45" s="16">
        <f t="shared" si="1"/>
        <v>3</v>
      </c>
      <c r="I45" s="16">
        <v>565500</v>
      </c>
      <c r="J45" s="95">
        <f t="shared" si="2"/>
        <v>1696500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'JANUARI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'JANUARI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'JANUARI 2023'!H48</f>
        <v>10</v>
      </c>
      <c r="E48" s="139"/>
      <c r="F48" s="16">
        <f t="shared" si="0"/>
        <v>10</v>
      </c>
      <c r="G48" s="95"/>
      <c r="H48" s="16">
        <f t="shared" si="1"/>
        <v>10</v>
      </c>
      <c r="I48" s="16">
        <v>17000</v>
      </c>
      <c r="J48" s="95">
        <f t="shared" si="2"/>
        <v>170000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'JANUARI 2023'!H49</f>
        <v>0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'JANUARI 2023'!H50</f>
        <v>15</v>
      </c>
      <c r="E50" s="139"/>
      <c r="F50" s="16">
        <f t="shared" si="0"/>
        <v>15</v>
      </c>
      <c r="G50" s="95">
        <v>2</v>
      </c>
      <c r="H50" s="16">
        <f t="shared" si="1"/>
        <v>13</v>
      </c>
      <c r="I50" s="16">
        <v>10000</v>
      </c>
      <c r="J50" s="95">
        <f t="shared" si="2"/>
        <v>130000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'JANUARI 2023'!H51</f>
        <v>19</v>
      </c>
      <c r="E51" s="139"/>
      <c r="F51" s="16">
        <f t="shared" si="0"/>
        <v>19</v>
      </c>
      <c r="G51" s="95">
        <v>4</v>
      </c>
      <c r="H51" s="16">
        <f t="shared" si="1"/>
        <v>15</v>
      </c>
      <c r="I51" s="16">
        <v>80200</v>
      </c>
      <c r="J51" s="95">
        <f t="shared" si="2"/>
        <v>1203000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'JANUARI 2023'!H52</f>
        <v>40</v>
      </c>
      <c r="E52" s="139"/>
      <c r="F52" s="16">
        <f t="shared" si="0"/>
        <v>40</v>
      </c>
      <c r="G52" s="95">
        <v>1</v>
      </c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'JANUARI 2023'!H53</f>
        <v>59</v>
      </c>
      <c r="E53" s="139"/>
      <c r="F53" s="16">
        <f t="shared" si="0"/>
        <v>59</v>
      </c>
      <c r="G53" s="95">
        <v>9</v>
      </c>
      <c r="H53" s="16">
        <f t="shared" si="1"/>
        <v>50</v>
      </c>
      <c r="I53" s="16">
        <v>5000</v>
      </c>
      <c r="J53" s="95">
        <f t="shared" si="2"/>
        <v>250000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'JANUARI 2023'!H54</f>
        <v>17</v>
      </c>
      <c r="E54" s="139"/>
      <c r="F54" s="16">
        <f t="shared" si="0"/>
        <v>17</v>
      </c>
      <c r="G54" s="95">
        <v>6</v>
      </c>
      <c r="H54" s="16">
        <f t="shared" si="1"/>
        <v>11</v>
      </c>
      <c r="I54" s="16">
        <v>17500</v>
      </c>
      <c r="J54" s="95">
        <f t="shared" si="2"/>
        <v>192500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'JANUARI 2023'!H55</f>
        <v>74</v>
      </c>
      <c r="E55" s="139"/>
      <c r="F55" s="16">
        <f t="shared" si="0"/>
        <v>74</v>
      </c>
      <c r="G55" s="95">
        <v>1</v>
      </c>
      <c r="H55" s="16">
        <f t="shared" si="1"/>
        <v>73</v>
      </c>
      <c r="I55" s="16">
        <v>18000</v>
      </c>
      <c r="J55" s="95">
        <f t="shared" si="2"/>
        <v>1314000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'JANUARI 2023'!H56</f>
        <v>111</v>
      </c>
      <c r="E56" s="139"/>
      <c r="F56" s="16">
        <f t="shared" si="0"/>
        <v>111</v>
      </c>
      <c r="G56" s="95">
        <v>2</v>
      </c>
      <c r="H56" s="16">
        <f t="shared" si="1"/>
        <v>109</v>
      </c>
      <c r="I56" s="16">
        <v>13200</v>
      </c>
      <c r="J56" s="95">
        <f t="shared" si="2"/>
        <v>1438800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'JANUARI 2023'!H57</f>
        <v>287</v>
      </c>
      <c r="E57" s="139"/>
      <c r="F57" s="16">
        <f t="shared" si="0"/>
        <v>287</v>
      </c>
      <c r="G57" s="95">
        <v>8</v>
      </c>
      <c r="H57" s="16">
        <f t="shared" si="1"/>
        <v>279</v>
      </c>
      <c r="I57" s="16">
        <v>20000</v>
      </c>
      <c r="J57" s="95">
        <f t="shared" si="2"/>
        <v>5580000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'JANUARI 2023'!H58</f>
        <v>17</v>
      </c>
      <c r="E58" s="139"/>
      <c r="F58" s="16">
        <f t="shared" si="0"/>
        <v>17</v>
      </c>
      <c r="G58" s="95"/>
      <c r="H58" s="16">
        <f t="shared" si="1"/>
        <v>17</v>
      </c>
      <c r="I58" s="16">
        <v>25000</v>
      </c>
      <c r="J58" s="95">
        <f t="shared" si="2"/>
        <v>425000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'JANUARI 2023'!H59</f>
        <v>10</v>
      </c>
      <c r="E59" s="139"/>
      <c r="F59" s="16">
        <f t="shared" si="0"/>
        <v>10</v>
      </c>
      <c r="G59" s="95">
        <v>1</v>
      </c>
      <c r="H59" s="16">
        <f t="shared" si="1"/>
        <v>9</v>
      </c>
      <c r="I59" s="16">
        <v>32000</v>
      </c>
      <c r="J59" s="95">
        <f t="shared" si="2"/>
        <v>288000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'JANUARI 2023'!H60</f>
        <v>2</v>
      </c>
      <c r="E60" s="139"/>
      <c r="F60" s="16">
        <f t="shared" si="0"/>
        <v>2</v>
      </c>
      <c r="G60" s="95"/>
      <c r="H60" s="16">
        <f t="shared" si="1"/>
        <v>2</v>
      </c>
      <c r="I60" s="16">
        <v>50000</v>
      </c>
      <c r="J60" s="95">
        <f t="shared" si="2"/>
        <v>100000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'JANUARI 2023'!H61</f>
        <v>1</v>
      </c>
      <c r="E61" s="139"/>
      <c r="F61" s="16">
        <f t="shared" si="0"/>
        <v>1</v>
      </c>
      <c r="G61" s="95">
        <v>1</v>
      </c>
      <c r="H61" s="16">
        <f t="shared" si="1"/>
        <v>0</v>
      </c>
      <c r="I61" s="16">
        <v>80000</v>
      </c>
      <c r="J61" s="95">
        <f t="shared" si="2"/>
        <v>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'JANUARI 2023'!H62</f>
        <v>104</v>
      </c>
      <c r="E62" s="139"/>
      <c r="F62" s="16">
        <f t="shared" si="0"/>
        <v>104</v>
      </c>
      <c r="G62" s="95">
        <v>4</v>
      </c>
      <c r="H62" s="16">
        <f t="shared" si="1"/>
        <v>100</v>
      </c>
      <c r="I62" s="16">
        <v>4000</v>
      </c>
      <c r="J62" s="95">
        <f t="shared" si="2"/>
        <v>400000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'JANUARI 2023'!H63</f>
        <v>41</v>
      </c>
      <c r="E63" s="139"/>
      <c r="F63" s="16">
        <f t="shared" si="0"/>
        <v>41</v>
      </c>
      <c r="G63" s="95">
        <v>3</v>
      </c>
      <c r="H63" s="16">
        <f t="shared" si="1"/>
        <v>38</v>
      </c>
      <c r="I63" s="16">
        <v>6000</v>
      </c>
      <c r="J63" s="95">
        <f t="shared" si="2"/>
        <v>228000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'JANUARI 2023'!H64</f>
        <v>30</v>
      </c>
      <c r="E64" s="140"/>
      <c r="F64" s="17">
        <f t="shared" si="0"/>
        <v>30</v>
      </c>
      <c r="G64" s="106">
        <v>1</v>
      </c>
      <c r="H64" s="17">
        <f t="shared" si="1"/>
        <v>29</v>
      </c>
      <c r="I64" s="70">
        <v>5000</v>
      </c>
      <c r="J64" s="106">
        <f>H64*I64</f>
        <v>145000</v>
      </c>
      <c r="K64" s="9"/>
    </row>
    <row r="65" spans="1:11" x14ac:dyDescent="0.25">
      <c r="A65" s="4"/>
      <c r="B65" s="47"/>
      <c r="C65" s="4"/>
      <c r="D65" s="47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'JANUARI 2023'!H66</f>
        <v>26</v>
      </c>
      <c r="E66" s="139"/>
      <c r="F66" s="16">
        <f>D66+E66</f>
        <v>26</v>
      </c>
      <c r="G66" s="95">
        <v>3</v>
      </c>
      <c r="H66" s="16">
        <f>F66-G66</f>
        <v>23</v>
      </c>
      <c r="I66" s="16">
        <v>5000</v>
      </c>
      <c r="J66" s="95">
        <f>H66*I66</f>
        <v>115000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'JANUARI 2023'!H67</f>
        <v>12</v>
      </c>
      <c r="E67" s="139"/>
      <c r="F67" s="16">
        <f t="shared" ref="F67:F129" si="3">D67+E67</f>
        <v>12</v>
      </c>
      <c r="G67" s="95"/>
      <c r="H67" s="16">
        <f t="shared" ref="H67:H129" si="4">F67-G67</f>
        <v>12</v>
      </c>
      <c r="I67" s="16">
        <v>16500</v>
      </c>
      <c r="J67" s="95">
        <f t="shared" ref="J67:J129" si="5">H67*I67</f>
        <v>198000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'JANUARI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'JANUARI 2023'!H69</f>
        <v>37</v>
      </c>
      <c r="E69" s="139"/>
      <c r="F69" s="16">
        <f t="shared" si="3"/>
        <v>37</v>
      </c>
      <c r="G69" s="95">
        <v>3</v>
      </c>
      <c r="H69" s="16">
        <f t="shared" si="4"/>
        <v>34</v>
      </c>
      <c r="I69" s="16">
        <v>10500</v>
      </c>
      <c r="J69" s="95">
        <f t="shared" si="5"/>
        <v>357000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'JANUARI 2023'!H70</f>
        <v>37</v>
      </c>
      <c r="E70" s="139"/>
      <c r="F70" s="16">
        <f t="shared" si="3"/>
        <v>37</v>
      </c>
      <c r="G70" s="95">
        <v>2</v>
      </c>
      <c r="H70" s="16">
        <f t="shared" si="4"/>
        <v>35</v>
      </c>
      <c r="I70" s="16">
        <v>20000</v>
      </c>
      <c r="J70" s="95">
        <f t="shared" si="5"/>
        <v>700000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'JANUARI 2023'!H71</f>
        <v>70</v>
      </c>
      <c r="E71" s="139"/>
      <c r="F71" s="16">
        <f t="shared" si="3"/>
        <v>70</v>
      </c>
      <c r="G71" s="95">
        <v>1</v>
      </c>
      <c r="H71" s="16">
        <f t="shared" si="4"/>
        <v>69</v>
      </c>
      <c r="I71" s="16">
        <v>30500</v>
      </c>
      <c r="J71" s="95">
        <f t="shared" si="5"/>
        <v>2104500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'JANUARI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'JANUARI 2023'!H73</f>
        <v>0</v>
      </c>
      <c r="E73" s="139"/>
      <c r="F73" s="16">
        <f t="shared" si="3"/>
        <v>0</v>
      </c>
      <c r="G73" s="95"/>
      <c r="H73" s="16">
        <f t="shared" si="4"/>
        <v>0</v>
      </c>
      <c r="I73" s="16">
        <v>55000</v>
      </c>
      <c r="J73" s="95">
        <f t="shared" si="5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'JANUARI 2023'!H74</f>
        <v>14</v>
      </c>
      <c r="E74" s="139"/>
      <c r="F74" s="16">
        <f t="shared" si="3"/>
        <v>14</v>
      </c>
      <c r="G74" s="95">
        <v>2</v>
      </c>
      <c r="H74" s="16">
        <f t="shared" si="4"/>
        <v>12</v>
      </c>
      <c r="I74" s="16">
        <v>4500</v>
      </c>
      <c r="J74" s="95">
        <f t="shared" si="5"/>
        <v>54000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'JANUARI 2023'!H75</f>
        <v>134</v>
      </c>
      <c r="E75" s="139"/>
      <c r="F75" s="16">
        <f t="shared" si="3"/>
        <v>134</v>
      </c>
      <c r="G75" s="95">
        <v>2</v>
      </c>
      <c r="H75" s="16">
        <f t="shared" si="4"/>
        <v>132</v>
      </c>
      <c r="I75" s="16">
        <v>2800</v>
      </c>
      <c r="J75" s="95">
        <f t="shared" si="5"/>
        <v>369600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'JANUARI 2023'!H76</f>
        <v>162</v>
      </c>
      <c r="E76" s="139"/>
      <c r="F76" s="16">
        <f t="shared" si="3"/>
        <v>162</v>
      </c>
      <c r="G76" s="95">
        <v>43</v>
      </c>
      <c r="H76" s="16">
        <f t="shared" si="4"/>
        <v>119</v>
      </c>
      <c r="I76" s="16">
        <v>12000</v>
      </c>
      <c r="J76" s="95">
        <f t="shared" si="5"/>
        <v>1428000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'JANUARI 2023'!H77</f>
        <v>146</v>
      </c>
      <c r="E77" s="139"/>
      <c r="F77" s="16">
        <f t="shared" si="3"/>
        <v>146</v>
      </c>
      <c r="G77" s="95">
        <v>28</v>
      </c>
      <c r="H77" s="16">
        <f t="shared" si="4"/>
        <v>118</v>
      </c>
      <c r="I77" s="16">
        <v>9000</v>
      </c>
      <c r="J77" s="95">
        <f t="shared" si="5"/>
        <v>1062000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'JANUARI 2023'!H78</f>
        <v>13</v>
      </c>
      <c r="E78" s="139"/>
      <c r="F78" s="16">
        <f t="shared" si="3"/>
        <v>13</v>
      </c>
      <c r="G78" s="95">
        <v>5</v>
      </c>
      <c r="H78" s="16">
        <f t="shared" si="4"/>
        <v>8</v>
      </c>
      <c r="I78" s="16">
        <v>11000</v>
      </c>
      <c r="J78" s="95">
        <f t="shared" si="5"/>
        <v>88000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'JANUARI 2023'!H79</f>
        <v>1500</v>
      </c>
      <c r="E79" s="139"/>
      <c r="F79" s="16">
        <f t="shared" si="3"/>
        <v>1500</v>
      </c>
      <c r="G79" s="95">
        <v>160</v>
      </c>
      <c r="H79" s="16">
        <f t="shared" si="4"/>
        <v>1340</v>
      </c>
      <c r="I79" s="16">
        <v>1400</v>
      </c>
      <c r="J79" s="95">
        <f t="shared" si="5"/>
        <v>1876000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'JANUARI 2023'!H80</f>
        <v>732</v>
      </c>
      <c r="E80" s="139"/>
      <c r="F80" s="16">
        <f t="shared" si="3"/>
        <v>732</v>
      </c>
      <c r="G80" s="95">
        <v>293</v>
      </c>
      <c r="H80" s="16">
        <f t="shared" si="4"/>
        <v>439</v>
      </c>
      <c r="I80" s="16">
        <v>1200</v>
      </c>
      <c r="J80" s="95">
        <f t="shared" si="5"/>
        <v>526800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'JANUARI 2023'!H81</f>
        <v>307</v>
      </c>
      <c r="E81" s="139"/>
      <c r="F81" s="16">
        <f t="shared" si="3"/>
        <v>307</v>
      </c>
      <c r="G81" s="95">
        <v>62</v>
      </c>
      <c r="H81" s="16">
        <f t="shared" si="4"/>
        <v>245</v>
      </c>
      <c r="I81" s="16">
        <v>16400</v>
      </c>
      <c r="J81" s="95">
        <f t="shared" si="5"/>
        <v>4018000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'JANUARI 2023'!H82</f>
        <v>249</v>
      </c>
      <c r="E82" s="139"/>
      <c r="F82" s="16">
        <f t="shared" si="3"/>
        <v>249</v>
      </c>
      <c r="G82" s="95">
        <v>26</v>
      </c>
      <c r="H82" s="16">
        <f t="shared" si="4"/>
        <v>223</v>
      </c>
      <c r="I82" s="16">
        <v>15000</v>
      </c>
      <c r="J82" s="95">
        <f t="shared" si="5"/>
        <v>3345000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>
        <f>'JANUARI 2023'!H83</f>
        <v>0</v>
      </c>
      <c r="E83" s="139"/>
      <c r="F83" s="16">
        <f t="shared" si="3"/>
        <v>0</v>
      </c>
      <c r="G83" s="95"/>
      <c r="H83" s="16">
        <f t="shared" si="4"/>
        <v>0</v>
      </c>
      <c r="I83" s="16"/>
      <c r="J83" s="95">
        <f t="shared" si="5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'JANUARI 2023'!H84</f>
        <v>45</v>
      </c>
      <c r="E84" s="139"/>
      <c r="F84" s="16">
        <f t="shared" si="3"/>
        <v>45</v>
      </c>
      <c r="G84" s="95"/>
      <c r="H84" s="16">
        <f t="shared" si="4"/>
        <v>45</v>
      </c>
      <c r="I84" s="16">
        <v>14000</v>
      </c>
      <c r="J84" s="95">
        <f t="shared" si="5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'JANUARI 2023'!H85</f>
        <v>16</v>
      </c>
      <c r="E85" s="139"/>
      <c r="F85" s="16">
        <f t="shared" si="3"/>
        <v>16</v>
      </c>
      <c r="G85" s="95">
        <v>1</v>
      </c>
      <c r="H85" s="16">
        <f t="shared" si="4"/>
        <v>15</v>
      </c>
      <c r="I85" s="16">
        <v>14000</v>
      </c>
      <c r="J85" s="95">
        <f t="shared" si="5"/>
        <v>210000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'JANUARI 2023'!H86</f>
        <v>22</v>
      </c>
      <c r="E86" s="139"/>
      <c r="F86" s="16">
        <f t="shared" si="3"/>
        <v>22</v>
      </c>
      <c r="G86" s="95">
        <v>7</v>
      </c>
      <c r="H86" s="16">
        <f t="shared" si="4"/>
        <v>15</v>
      </c>
      <c r="I86" s="16">
        <v>16500</v>
      </c>
      <c r="J86" s="95">
        <f t="shared" si="5"/>
        <v>247500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'JANUARI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'JANUARI 2023'!H88</f>
        <v>37</v>
      </c>
      <c r="E88" s="139"/>
      <c r="F88" s="16">
        <f t="shared" si="3"/>
        <v>37</v>
      </c>
      <c r="G88" s="95">
        <v>7</v>
      </c>
      <c r="H88" s="16">
        <f t="shared" si="4"/>
        <v>30</v>
      </c>
      <c r="I88" s="16">
        <v>13000</v>
      </c>
      <c r="J88" s="95">
        <f t="shared" si="5"/>
        <v>390000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'JANUARI 2023'!H89</f>
        <v>52</v>
      </c>
      <c r="E89" s="139"/>
      <c r="F89" s="16">
        <f t="shared" si="3"/>
        <v>52</v>
      </c>
      <c r="G89" s="95">
        <v>30</v>
      </c>
      <c r="H89" s="16">
        <f t="shared" si="4"/>
        <v>22</v>
      </c>
      <c r="I89" s="16">
        <v>500</v>
      </c>
      <c r="J89" s="95">
        <f t="shared" si="5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'JANUARI 2023'!H90</f>
        <v>3</v>
      </c>
      <c r="E90" s="139"/>
      <c r="F90" s="16">
        <f t="shared" si="3"/>
        <v>3</v>
      </c>
      <c r="G90" s="95"/>
      <c r="H90" s="16">
        <f t="shared" si="4"/>
        <v>3</v>
      </c>
      <c r="I90" s="16">
        <v>13500</v>
      </c>
      <c r="J90" s="95">
        <f t="shared" si="5"/>
        <v>40500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'JANUARI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'JANUARI 2023'!H92</f>
        <v>33</v>
      </c>
      <c r="E92" s="139"/>
      <c r="F92" s="16">
        <f t="shared" si="3"/>
        <v>33</v>
      </c>
      <c r="G92" s="95">
        <v>2</v>
      </c>
      <c r="H92" s="16">
        <f t="shared" si="4"/>
        <v>31</v>
      </c>
      <c r="I92" s="16">
        <v>20000</v>
      </c>
      <c r="J92" s="95">
        <f t="shared" si="5"/>
        <v>620000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'JANUARI 2023'!H93</f>
        <v>540</v>
      </c>
      <c r="E93" s="139"/>
      <c r="F93" s="16">
        <f t="shared" si="3"/>
        <v>540</v>
      </c>
      <c r="G93" s="95"/>
      <c r="H93" s="16">
        <f t="shared" si="4"/>
        <v>540</v>
      </c>
      <c r="I93" s="16">
        <v>300</v>
      </c>
      <c r="J93" s="95">
        <f t="shared" si="5"/>
        <v>162000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'JANUARI 2023'!H94</f>
        <v>7</v>
      </c>
      <c r="E94" s="139"/>
      <c r="F94" s="16">
        <f t="shared" si="3"/>
        <v>7</v>
      </c>
      <c r="G94" s="95">
        <v>3</v>
      </c>
      <c r="H94" s="16">
        <f t="shared" si="4"/>
        <v>4</v>
      </c>
      <c r="I94" s="8">
        <v>5900</v>
      </c>
      <c r="J94" s="95">
        <f t="shared" si="5"/>
        <v>23600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'JANUARI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'JANUARI 2023'!H96</f>
        <v>99</v>
      </c>
      <c r="E96" s="139"/>
      <c r="F96" s="16">
        <f t="shared" si="3"/>
        <v>99</v>
      </c>
      <c r="G96" s="95">
        <v>5</v>
      </c>
      <c r="H96" s="16">
        <f t="shared" si="4"/>
        <v>94</v>
      </c>
      <c r="I96" s="16">
        <v>24000</v>
      </c>
      <c r="J96" s="95">
        <f t="shared" si="5"/>
        <v>2256000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'JANUARI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'JANUARI 2023'!H98</f>
        <v>27</v>
      </c>
      <c r="E98" s="139"/>
      <c r="F98" s="16">
        <f t="shared" si="3"/>
        <v>27</v>
      </c>
      <c r="G98" s="95">
        <v>6</v>
      </c>
      <c r="H98" s="16">
        <f t="shared" si="4"/>
        <v>21</v>
      </c>
      <c r="I98" s="16">
        <v>13700</v>
      </c>
      <c r="J98" s="95">
        <f t="shared" si="5"/>
        <v>287700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'JANUARI 2023'!H99</f>
        <v>0</v>
      </c>
      <c r="E99" s="139"/>
      <c r="F99" s="16">
        <f t="shared" si="3"/>
        <v>0</v>
      </c>
      <c r="G99" s="95"/>
      <c r="H99" s="16">
        <f t="shared" si="4"/>
        <v>0</v>
      </c>
      <c r="I99" s="16">
        <v>312000</v>
      </c>
      <c r="J99" s="95">
        <f t="shared" si="5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'JANUARI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'JANUARI 2023'!H101</f>
        <v>28</v>
      </c>
      <c r="E101" s="139"/>
      <c r="F101" s="16">
        <f t="shared" si="3"/>
        <v>28</v>
      </c>
      <c r="G101" s="95"/>
      <c r="H101" s="16">
        <f t="shared" si="4"/>
        <v>28</v>
      </c>
      <c r="I101" s="16">
        <v>38400</v>
      </c>
      <c r="J101" s="95">
        <f t="shared" si="5"/>
        <v>1075200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'JANUARI 2023'!H102</f>
        <v>4</v>
      </c>
      <c r="E102" s="139"/>
      <c r="F102" s="16">
        <f t="shared" si="3"/>
        <v>4</v>
      </c>
      <c r="G102" s="95">
        <v>1</v>
      </c>
      <c r="H102" s="16">
        <f t="shared" si="4"/>
        <v>3</v>
      </c>
      <c r="I102" s="8">
        <v>82000</v>
      </c>
      <c r="J102" s="95">
        <f t="shared" si="5"/>
        <v>246000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'JANUARI 2023'!H103</f>
        <v>0</v>
      </c>
      <c r="E103" s="139"/>
      <c r="F103" s="16">
        <f t="shared" si="3"/>
        <v>0</v>
      </c>
      <c r="G103" s="95"/>
      <c r="H103" s="16">
        <f t="shared" si="4"/>
        <v>0</v>
      </c>
      <c r="I103" s="16">
        <v>8000</v>
      </c>
      <c r="J103" s="95">
        <f t="shared" si="5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'JANUARI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'JANUARI 2023'!H105</f>
        <v>50</v>
      </c>
      <c r="E105" s="139"/>
      <c r="F105" s="16">
        <f t="shared" si="3"/>
        <v>50</v>
      </c>
      <c r="G105" s="95">
        <v>50</v>
      </c>
      <c r="H105" s="16">
        <f t="shared" si="4"/>
        <v>0</v>
      </c>
      <c r="I105" s="16">
        <v>12500</v>
      </c>
      <c r="J105" s="95">
        <f t="shared" si="5"/>
        <v>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'JANUARI 2023'!H106</f>
        <v>47</v>
      </c>
      <c r="E106" s="139"/>
      <c r="F106" s="16">
        <f t="shared" si="3"/>
        <v>47</v>
      </c>
      <c r="G106" s="95">
        <v>4</v>
      </c>
      <c r="H106" s="16">
        <f t="shared" si="4"/>
        <v>43</v>
      </c>
      <c r="I106" s="16">
        <v>97000</v>
      </c>
      <c r="J106" s="95">
        <f t="shared" si="5"/>
        <v>4171000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'JANUARI 2023'!H107</f>
        <v>53</v>
      </c>
      <c r="E107" s="139"/>
      <c r="F107" s="16">
        <f t="shared" si="3"/>
        <v>53</v>
      </c>
      <c r="G107" s="95">
        <v>5</v>
      </c>
      <c r="H107" s="16">
        <f t="shared" si="4"/>
        <v>48</v>
      </c>
      <c r="I107" s="16">
        <v>10000</v>
      </c>
      <c r="J107" s="95">
        <f t="shared" si="5"/>
        <v>480000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'JANUARI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'JANUARI 2023'!H109</f>
        <v>50</v>
      </c>
      <c r="E109" s="139"/>
      <c r="F109" s="16">
        <f t="shared" si="3"/>
        <v>50</v>
      </c>
      <c r="G109" s="95"/>
      <c r="H109" s="16">
        <f t="shared" si="4"/>
        <v>50</v>
      </c>
      <c r="I109" s="8">
        <v>6500</v>
      </c>
      <c r="J109" s="95">
        <f t="shared" si="5"/>
        <v>325000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>
        <f>'JANUARI 2023'!H110</f>
        <v>0</v>
      </c>
      <c r="E110" s="139"/>
      <c r="F110" s="16">
        <f t="shared" si="3"/>
        <v>0</v>
      </c>
      <c r="G110" s="95"/>
      <c r="H110" s="16">
        <f t="shared" si="4"/>
        <v>0</v>
      </c>
      <c r="I110" s="8"/>
      <c r="J110" s="95">
        <f t="shared" si="5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'JANUARI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'JANUARI 2023'!H112</f>
        <v>81</v>
      </c>
      <c r="E112" s="139"/>
      <c r="F112" s="16">
        <f t="shared" si="3"/>
        <v>81</v>
      </c>
      <c r="G112" s="95">
        <v>7</v>
      </c>
      <c r="H112" s="16">
        <f t="shared" si="4"/>
        <v>74</v>
      </c>
      <c r="I112" s="16">
        <v>18000</v>
      </c>
      <c r="J112" s="95">
        <f t="shared" si="5"/>
        <v>1332000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>
        <f>'JANUARI 2023'!H113</f>
        <v>0</v>
      </c>
      <c r="E113" s="139"/>
      <c r="F113" s="16">
        <f t="shared" si="3"/>
        <v>0</v>
      </c>
      <c r="G113" s="95"/>
      <c r="H113" s="16">
        <f t="shared" si="4"/>
        <v>0</v>
      </c>
      <c r="I113" s="8"/>
      <c r="J113" s="95">
        <f t="shared" si="5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>
        <f>'JANUARI 2023'!H114</f>
        <v>0</v>
      </c>
      <c r="E114" s="139"/>
      <c r="F114" s="16">
        <f t="shared" si="3"/>
        <v>0</v>
      </c>
      <c r="G114" s="95"/>
      <c r="H114" s="16">
        <f t="shared" si="4"/>
        <v>0</v>
      </c>
      <c r="I114" s="8"/>
      <c r="J114" s="95">
        <f t="shared" si="5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'JANUARI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f>'JANUARI 2023'!H116</f>
        <v>1</v>
      </c>
      <c r="E116" s="139"/>
      <c r="F116" s="16">
        <f t="shared" si="3"/>
        <v>1</v>
      </c>
      <c r="G116" s="95">
        <v>1</v>
      </c>
      <c r="H116" s="16">
        <f t="shared" si="4"/>
        <v>0</v>
      </c>
      <c r="I116" s="8">
        <v>80000</v>
      </c>
      <c r="J116" s="95">
        <f t="shared" si="5"/>
        <v>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'JANUARI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'JANUARI 2023'!H118</f>
        <v>42</v>
      </c>
      <c r="E118" s="139"/>
      <c r="F118" s="16">
        <f t="shared" si="3"/>
        <v>42</v>
      </c>
      <c r="G118" s="95">
        <v>4</v>
      </c>
      <c r="H118" s="16">
        <f t="shared" si="4"/>
        <v>38</v>
      </c>
      <c r="I118" s="8">
        <v>22500</v>
      </c>
      <c r="J118" s="95">
        <f t="shared" si="5"/>
        <v>855000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'JANUARI 2023'!H119</f>
        <v>94</v>
      </c>
      <c r="E119" s="139"/>
      <c r="F119" s="16">
        <f t="shared" si="3"/>
        <v>94</v>
      </c>
      <c r="G119" s="95">
        <v>10</v>
      </c>
      <c r="H119" s="16">
        <f t="shared" si="4"/>
        <v>84</v>
      </c>
      <c r="I119" s="8">
        <v>6000</v>
      </c>
      <c r="J119" s="95">
        <f t="shared" si="5"/>
        <v>504000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'JANUARI 2023'!H120</f>
        <v>0</v>
      </c>
      <c r="E120" s="139"/>
      <c r="F120" s="16">
        <f t="shared" si="3"/>
        <v>0</v>
      </c>
      <c r="G120" s="95"/>
      <c r="H120" s="16">
        <f t="shared" si="4"/>
        <v>0</v>
      </c>
      <c r="I120" s="8">
        <v>4000</v>
      </c>
      <c r="J120" s="95">
        <f t="shared" si="5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'JANUARI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'JANUARI 2023'!H122</f>
        <v>5</v>
      </c>
      <c r="E122" s="139"/>
      <c r="F122" s="16">
        <f t="shared" si="3"/>
        <v>5</v>
      </c>
      <c r="G122" s="95"/>
      <c r="H122" s="16">
        <f t="shared" si="4"/>
        <v>5</v>
      </c>
      <c r="I122" s="8">
        <v>82000</v>
      </c>
      <c r="J122" s="95">
        <f t="shared" si="5"/>
        <v>410000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'JANUARI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'JANUARI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'JANUARI 2023'!H125</f>
        <v>232</v>
      </c>
      <c r="E125" s="139"/>
      <c r="F125" s="16">
        <f t="shared" si="3"/>
        <v>232</v>
      </c>
      <c r="G125" s="95">
        <v>3</v>
      </c>
      <c r="H125" s="16">
        <f t="shared" si="4"/>
        <v>229</v>
      </c>
      <c r="I125" s="8">
        <v>47000</v>
      </c>
      <c r="J125" s="95">
        <f t="shared" si="5"/>
        <v>10763000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'JANUARI 2023'!H126</f>
        <v>26</v>
      </c>
      <c r="E126" s="145"/>
      <c r="F126" s="16">
        <f t="shared" si="3"/>
        <v>26</v>
      </c>
      <c r="G126" s="110">
        <v>4</v>
      </c>
      <c r="H126" s="16">
        <f t="shared" si="4"/>
        <v>22</v>
      </c>
      <c r="I126" s="8">
        <v>6000</v>
      </c>
      <c r="J126" s="110">
        <f t="shared" si="5"/>
        <v>132000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'JANUARI 2023'!H127</f>
        <v>72</v>
      </c>
      <c r="E127" s="139"/>
      <c r="F127" s="16">
        <f t="shared" si="3"/>
        <v>72</v>
      </c>
      <c r="G127" s="95"/>
      <c r="H127" s="16">
        <f t="shared" si="4"/>
        <v>72</v>
      </c>
      <c r="I127" s="16">
        <v>14000</v>
      </c>
      <c r="J127" s="95">
        <f t="shared" si="5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'JANUARI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'JANUARI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7"/>
      <c r="E130" s="141"/>
      <c r="F130" s="48"/>
      <c r="G130" s="107"/>
      <c r="H130" s="48"/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v>300</v>
      </c>
      <c r="E131" s="139"/>
      <c r="F131" s="16">
        <f>D131+E131</f>
        <v>300</v>
      </c>
      <c r="G131" s="95">
        <v>100</v>
      </c>
      <c r="H131" s="16">
        <f>F131-G131</f>
        <v>200</v>
      </c>
      <c r="I131" s="16">
        <v>1500</v>
      </c>
      <c r="J131" s="95">
        <f>H131*I131</f>
        <v>300000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/>
      <c r="E132" s="139"/>
      <c r="F132" s="16">
        <f t="shared" ref="F132:F136" si="6">D132+E132</f>
        <v>0</v>
      </c>
      <c r="G132" s="95"/>
      <c r="H132" s="16">
        <f t="shared" ref="H132:H136" si="7">F132-G132</f>
        <v>0</v>
      </c>
      <c r="I132" s="16">
        <v>55000</v>
      </c>
      <c r="J132" s="95">
        <f t="shared" ref="J132:J136" si="8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v>105</v>
      </c>
      <c r="E133" s="139"/>
      <c r="F133" s="16">
        <f t="shared" si="6"/>
        <v>105</v>
      </c>
      <c r="G133" s="95">
        <v>100</v>
      </c>
      <c r="H133" s="16">
        <f t="shared" si="7"/>
        <v>5</v>
      </c>
      <c r="I133" s="16">
        <v>2500</v>
      </c>
      <c r="J133" s="95">
        <f t="shared" si="8"/>
        <v>12500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v>390</v>
      </c>
      <c r="E134" s="139"/>
      <c r="F134" s="16">
        <f t="shared" si="6"/>
        <v>390</v>
      </c>
      <c r="G134" s="95">
        <v>90</v>
      </c>
      <c r="H134" s="16">
        <f t="shared" si="7"/>
        <v>300</v>
      </c>
      <c r="I134" s="16">
        <v>2000</v>
      </c>
      <c r="J134" s="95">
        <f t="shared" si="8"/>
        <v>600000</v>
      </c>
      <c r="K134" s="9" t="s">
        <v>25</v>
      </c>
    </row>
    <row r="135" spans="1:11" x14ac:dyDescent="0.25">
      <c r="A135" s="5">
        <v>123</v>
      </c>
      <c r="B135" s="10" t="s">
        <v>147</v>
      </c>
      <c r="C135" s="9" t="s">
        <v>18</v>
      </c>
      <c r="D135" s="16"/>
      <c r="E135" s="139"/>
      <c r="F135" s="16">
        <f t="shared" si="6"/>
        <v>0</v>
      </c>
      <c r="G135" s="95"/>
      <c r="H135" s="16">
        <f t="shared" si="7"/>
        <v>0</v>
      </c>
      <c r="I135" s="16">
        <v>118000</v>
      </c>
      <c r="J135" s="95">
        <f t="shared" si="8"/>
        <v>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v>7</v>
      </c>
      <c r="E136" s="139"/>
      <c r="F136" s="16">
        <f t="shared" si="6"/>
        <v>7</v>
      </c>
      <c r="G136" s="95">
        <v>1</v>
      </c>
      <c r="H136" s="16">
        <f t="shared" si="7"/>
        <v>6</v>
      </c>
      <c r="I136" s="16">
        <v>148000</v>
      </c>
      <c r="J136" s="95">
        <f t="shared" si="8"/>
        <v>888000</v>
      </c>
      <c r="K136" s="9" t="s">
        <v>15</v>
      </c>
    </row>
    <row r="137" spans="1:11" x14ac:dyDescent="0.25">
      <c r="A137" s="11"/>
      <c r="B137" s="7"/>
      <c r="C137" s="11"/>
      <c r="D137" s="8"/>
      <c r="E137" s="145"/>
      <c r="F137" s="8"/>
      <c r="G137" s="110"/>
      <c r="H137" s="8"/>
      <c r="I137" s="8"/>
      <c r="J137" s="110"/>
      <c r="K137" s="11"/>
    </row>
    <row r="138" spans="1:11" x14ac:dyDescent="0.25">
      <c r="A138" s="167"/>
      <c r="B138" s="168"/>
      <c r="C138" s="167"/>
      <c r="D138" s="169"/>
      <c r="E138" s="170"/>
      <c r="F138" s="169"/>
      <c r="G138" s="171"/>
      <c r="H138" s="169"/>
      <c r="I138" s="169"/>
      <c r="J138" s="171"/>
      <c r="K138" s="172"/>
    </row>
    <row r="139" spans="1:11" x14ac:dyDescent="0.25">
      <c r="A139" s="4"/>
      <c r="B139" s="47"/>
      <c r="C139" s="4"/>
      <c r="D139" s="48"/>
      <c r="E139" s="141"/>
      <c r="F139" s="48"/>
      <c r="G139" s="107"/>
      <c r="H139" s="48"/>
      <c r="I139" s="48"/>
      <c r="J139" s="107"/>
      <c r="K139" s="11"/>
    </row>
    <row r="140" spans="1:11" x14ac:dyDescent="0.25">
      <c r="A140" s="11">
        <v>125</v>
      </c>
      <c r="B140" s="10" t="s">
        <v>148</v>
      </c>
      <c r="C140" s="9" t="s">
        <v>70</v>
      </c>
      <c r="D140" s="16"/>
      <c r="E140" s="139"/>
      <c r="F140" s="16">
        <f>D140+E140</f>
        <v>0</v>
      </c>
      <c r="G140" s="95"/>
      <c r="H140" s="16">
        <f>F140-G140</f>
        <v>0</v>
      </c>
      <c r="I140" s="16"/>
      <c r="J140" s="95"/>
      <c r="K140" s="14"/>
    </row>
    <row r="141" spans="1:11" x14ac:dyDescent="0.25">
      <c r="A141" s="11">
        <v>126</v>
      </c>
      <c r="B141" s="10" t="s">
        <v>251</v>
      </c>
      <c r="C141" s="9" t="s">
        <v>18</v>
      </c>
      <c r="D141" s="16"/>
      <c r="E141" s="139"/>
      <c r="F141" s="16">
        <f t="shared" ref="F141:F143" si="9">D141+E141</f>
        <v>0</v>
      </c>
      <c r="G141" s="95"/>
      <c r="H141" s="16">
        <f t="shared" ref="H141:H143" si="10">F141-G141</f>
        <v>0</v>
      </c>
      <c r="I141" s="16">
        <v>94700</v>
      </c>
      <c r="J141" s="95">
        <f>H141*I141</f>
        <v>0</v>
      </c>
      <c r="K141" s="9"/>
    </row>
    <row r="142" spans="1:11" x14ac:dyDescent="0.25">
      <c r="A142" s="11">
        <v>127</v>
      </c>
      <c r="B142" s="10" t="s">
        <v>149</v>
      </c>
      <c r="C142" s="9" t="s">
        <v>18</v>
      </c>
      <c r="D142" s="16">
        <v>11</v>
      </c>
      <c r="E142" s="139"/>
      <c r="F142" s="16">
        <f t="shared" si="9"/>
        <v>11</v>
      </c>
      <c r="G142" s="95"/>
      <c r="H142" s="16">
        <f t="shared" si="10"/>
        <v>11</v>
      </c>
      <c r="I142" s="16">
        <v>116700</v>
      </c>
      <c r="J142" s="95">
        <f t="shared" ref="J142:J143" si="11">H142*I142</f>
        <v>1283700</v>
      </c>
      <c r="K142" s="9" t="s">
        <v>15</v>
      </c>
    </row>
    <row r="143" spans="1:11" x14ac:dyDescent="0.25">
      <c r="A143" s="11">
        <v>128</v>
      </c>
      <c r="B143" s="10" t="s">
        <v>151</v>
      </c>
      <c r="C143" s="9" t="s">
        <v>18</v>
      </c>
      <c r="D143" s="16">
        <v>30</v>
      </c>
      <c r="E143" s="139"/>
      <c r="F143" s="16">
        <f t="shared" si="9"/>
        <v>30</v>
      </c>
      <c r="G143" s="95"/>
      <c r="H143" s="16">
        <f t="shared" si="10"/>
        <v>30</v>
      </c>
      <c r="I143" s="16">
        <v>30000</v>
      </c>
      <c r="J143" s="95">
        <f t="shared" si="11"/>
        <v>900000</v>
      </c>
      <c r="K143" s="9" t="s">
        <v>15</v>
      </c>
    </row>
    <row r="144" spans="1:11" x14ac:dyDescent="0.25">
      <c r="A144" s="9"/>
      <c r="B144" s="10"/>
      <c r="C144" s="9"/>
      <c r="D144" s="6"/>
      <c r="E144" s="144"/>
      <c r="F144" s="51"/>
      <c r="G144" s="100"/>
      <c r="H144" s="51"/>
      <c r="I144" s="51"/>
      <c r="J144" s="100"/>
      <c r="K144" s="9" t="s">
        <v>15</v>
      </c>
    </row>
    <row r="145" spans="1:11" x14ac:dyDescent="0.25">
      <c r="A145" s="14"/>
      <c r="B145" s="13"/>
      <c r="C145" s="14"/>
      <c r="D145" s="13"/>
      <c r="E145" s="142"/>
      <c r="F145" s="17"/>
      <c r="G145" s="108"/>
      <c r="H145" s="17"/>
      <c r="I145" s="17"/>
      <c r="J145" s="108"/>
      <c r="K145" s="9" t="s">
        <v>15</v>
      </c>
    </row>
    <row r="146" spans="1:11" x14ac:dyDescent="0.25">
      <c r="A146" s="87"/>
      <c r="B146" s="335" t="s">
        <v>264</v>
      </c>
      <c r="C146" s="335"/>
      <c r="D146" s="335"/>
      <c r="E146" s="335"/>
      <c r="F146" s="335"/>
      <c r="G146" s="335"/>
      <c r="H146" s="394"/>
      <c r="I146" s="395">
        <f>SUM(J11:J143)</f>
        <v>126048700</v>
      </c>
      <c r="J146" s="394"/>
      <c r="K146" s="9"/>
    </row>
    <row r="147" spans="1:11" x14ac:dyDescent="0.25">
      <c r="B147" s="177"/>
      <c r="C147" s="177"/>
      <c r="D147" s="177"/>
      <c r="E147" s="177"/>
      <c r="F147" s="177"/>
      <c r="G147" s="177"/>
      <c r="H147" s="177"/>
      <c r="I147" s="182"/>
      <c r="J147" s="177"/>
      <c r="K147" s="11"/>
    </row>
    <row r="148" spans="1:11" ht="15.75" x14ac:dyDescent="0.25">
      <c r="A148" s="396" t="s">
        <v>284</v>
      </c>
      <c r="B148" s="396"/>
      <c r="C148" s="396"/>
      <c r="D148" s="396"/>
      <c r="E148" s="396"/>
      <c r="F148" s="396"/>
      <c r="G148" s="396"/>
      <c r="H148" s="396"/>
      <c r="I148" s="396"/>
      <c r="J148" s="396"/>
      <c r="K148" s="11"/>
    </row>
    <row r="149" spans="1:11" x14ac:dyDescent="0.25">
      <c r="A149" s="397" t="str">
        <f>A162</f>
        <v>Bulan :FEBRUARI 2023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11"/>
    </row>
    <row r="150" spans="1:11" x14ac:dyDescent="0.25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11"/>
    </row>
    <row r="151" spans="1:11" x14ac:dyDescent="0.25">
      <c r="A151" s="389" t="s">
        <v>3</v>
      </c>
      <c r="B151" s="389" t="s">
        <v>4</v>
      </c>
      <c r="C151" s="389" t="s">
        <v>153</v>
      </c>
      <c r="D151" s="1" t="s">
        <v>6</v>
      </c>
      <c r="E151" s="147" t="s">
        <v>7</v>
      </c>
      <c r="F151" s="389" t="s">
        <v>8</v>
      </c>
      <c r="G151" s="112" t="s">
        <v>7</v>
      </c>
      <c r="H151" s="389" t="s">
        <v>6</v>
      </c>
      <c r="I151" s="1" t="s">
        <v>263</v>
      </c>
      <c r="J151" s="112" t="s">
        <v>8</v>
      </c>
      <c r="K151" s="11"/>
    </row>
    <row r="152" spans="1:11" x14ac:dyDescent="0.25">
      <c r="A152" s="390"/>
      <c r="B152" s="390"/>
      <c r="C152" s="390"/>
      <c r="D152" s="54" t="s">
        <v>237</v>
      </c>
      <c r="E152" s="140" t="s">
        <v>10</v>
      </c>
      <c r="F152" s="390"/>
      <c r="G152" s="120" t="s">
        <v>11</v>
      </c>
      <c r="H152" s="390"/>
      <c r="I152" s="54" t="s">
        <v>5</v>
      </c>
      <c r="J152" s="120" t="s">
        <v>263</v>
      </c>
      <c r="K152" s="11"/>
    </row>
    <row r="153" spans="1:11" x14ac:dyDescent="0.25">
      <c r="A153" s="33"/>
      <c r="B153" s="34"/>
      <c r="C153" s="34"/>
      <c r="D153" s="34"/>
      <c r="E153" s="159"/>
      <c r="F153" s="34"/>
      <c r="G153" s="124"/>
      <c r="H153" s="34"/>
      <c r="I153" s="96"/>
      <c r="J153" s="124"/>
      <c r="K153" s="11"/>
    </row>
    <row r="154" spans="1:11" x14ac:dyDescent="0.25">
      <c r="A154" s="34">
        <v>1</v>
      </c>
      <c r="B154" s="98" t="s">
        <v>285</v>
      </c>
      <c r="C154" s="34" t="s">
        <v>287</v>
      </c>
      <c r="D154" s="34"/>
      <c r="E154" s="159"/>
      <c r="F154" s="34"/>
      <c r="G154" s="124"/>
      <c r="H154" s="34"/>
      <c r="I154" s="96"/>
      <c r="J154" s="124">
        <f>H154*I154</f>
        <v>0</v>
      </c>
      <c r="K154" s="11"/>
    </row>
    <row r="155" spans="1:11" x14ac:dyDescent="0.25">
      <c r="A155" s="34">
        <v>2</v>
      </c>
      <c r="B155" s="98" t="s">
        <v>286</v>
      </c>
      <c r="C155" s="34" t="s">
        <v>287</v>
      </c>
      <c r="D155" s="34">
        <v>455</v>
      </c>
      <c r="E155" s="159"/>
      <c r="F155" s="96">
        <f>D155+E155</f>
        <v>455</v>
      </c>
      <c r="G155" s="124">
        <v>53</v>
      </c>
      <c r="H155" s="96">
        <f>F155-G155</f>
        <v>402</v>
      </c>
      <c r="I155" s="96">
        <v>66701</v>
      </c>
      <c r="J155" s="124">
        <f t="shared" ref="J155:J157" si="12">H155*I155</f>
        <v>26813802</v>
      </c>
      <c r="K155" s="11"/>
    </row>
    <row r="156" spans="1:11" x14ac:dyDescent="0.25">
      <c r="A156" s="34">
        <v>3</v>
      </c>
      <c r="B156" s="98" t="s">
        <v>105</v>
      </c>
      <c r="C156" s="34" t="s">
        <v>288</v>
      </c>
      <c r="D156" s="34"/>
      <c r="E156" s="159"/>
      <c r="F156" s="96">
        <f t="shared" ref="F156:F157" si="13">D156+E156</f>
        <v>0</v>
      </c>
      <c r="G156" s="124"/>
      <c r="H156" s="96">
        <f t="shared" ref="H156:H157" si="14">F156-G156</f>
        <v>0</v>
      </c>
      <c r="I156" s="96"/>
      <c r="J156" s="124">
        <f t="shared" si="12"/>
        <v>0</v>
      </c>
      <c r="K156" s="11"/>
    </row>
    <row r="157" spans="1:11" x14ac:dyDescent="0.25">
      <c r="A157" s="34">
        <v>4</v>
      </c>
      <c r="B157" s="98" t="s">
        <v>351</v>
      </c>
      <c r="C157" s="34" t="s">
        <v>288</v>
      </c>
      <c r="D157" s="34">
        <v>426</v>
      </c>
      <c r="E157" s="159"/>
      <c r="F157" s="96">
        <f t="shared" si="13"/>
        <v>426</v>
      </c>
      <c r="G157" s="124">
        <v>47</v>
      </c>
      <c r="H157" s="96">
        <f t="shared" si="14"/>
        <v>379</v>
      </c>
      <c r="I157" s="96">
        <v>88531</v>
      </c>
      <c r="J157" s="124">
        <f t="shared" si="12"/>
        <v>33553249</v>
      </c>
      <c r="K157" s="11"/>
    </row>
    <row r="158" spans="1:11" x14ac:dyDescent="0.25">
      <c r="A158" s="43"/>
      <c r="B158" s="43"/>
      <c r="C158" s="43"/>
      <c r="D158" s="43"/>
      <c r="E158" s="160"/>
      <c r="F158" s="43"/>
      <c r="G158" s="125"/>
      <c r="H158" s="43"/>
      <c r="I158" s="97"/>
      <c r="J158" s="125"/>
      <c r="K158" s="11"/>
    </row>
    <row r="159" spans="1:11" x14ac:dyDescent="0.25">
      <c r="A159" s="391" t="s">
        <v>264</v>
      </c>
      <c r="B159" s="372"/>
      <c r="C159" s="372"/>
      <c r="D159" s="372"/>
      <c r="E159" s="372"/>
      <c r="F159" s="372"/>
      <c r="G159" s="372"/>
      <c r="H159" s="373"/>
      <c r="I159" s="374">
        <f>SUM(J154:J157)</f>
        <v>60367051</v>
      </c>
      <c r="J159" s="392"/>
      <c r="K159" s="11"/>
    </row>
    <row r="160" spans="1:11" x14ac:dyDescent="0.25">
      <c r="A160" s="180"/>
      <c r="B160" s="180"/>
      <c r="C160" s="180"/>
      <c r="D160" s="180"/>
      <c r="E160" s="180"/>
      <c r="F160" s="180"/>
      <c r="G160" s="180"/>
      <c r="H160" s="180"/>
      <c r="I160" s="181"/>
      <c r="J160" s="181"/>
      <c r="K160" s="11"/>
    </row>
    <row r="161" spans="1:11" ht="15.75" x14ac:dyDescent="0.25">
      <c r="A161" s="393" t="s">
        <v>227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11"/>
    </row>
    <row r="162" spans="1:11" x14ac:dyDescent="0.25">
      <c r="A162" s="386" t="str">
        <f>A192</f>
        <v>Bulan :FEBRUARI 2023</v>
      </c>
      <c r="B162" s="386"/>
      <c r="C162" s="386"/>
      <c r="D162" s="386"/>
      <c r="E162" s="386"/>
      <c r="F162" s="386"/>
      <c r="G162" s="386"/>
      <c r="H162" s="386"/>
      <c r="I162" s="386"/>
      <c r="J162" s="386"/>
      <c r="K162" s="11"/>
    </row>
    <row r="163" spans="1:11" x14ac:dyDescent="0.25">
      <c r="A163" s="38"/>
      <c r="B163" s="39"/>
      <c r="C163" s="38"/>
      <c r="D163" s="40"/>
      <c r="E163" s="155"/>
      <c r="F163" s="40"/>
      <c r="G163" s="132"/>
      <c r="H163" s="40"/>
      <c r="I163" s="49"/>
      <c r="J163" s="109"/>
      <c r="K163" s="11"/>
    </row>
    <row r="164" spans="1:11" x14ac:dyDescent="0.25">
      <c r="A164" s="389" t="s">
        <v>3</v>
      </c>
      <c r="B164" s="389" t="s">
        <v>4</v>
      </c>
      <c r="C164" s="389" t="s">
        <v>5</v>
      </c>
      <c r="D164" s="389" t="s">
        <v>193</v>
      </c>
      <c r="E164" s="147" t="s">
        <v>7</v>
      </c>
      <c r="F164" s="389" t="s">
        <v>8</v>
      </c>
      <c r="G164" s="112" t="s">
        <v>7</v>
      </c>
      <c r="H164" s="389" t="s">
        <v>194</v>
      </c>
      <c r="I164" s="178" t="s">
        <v>262</v>
      </c>
      <c r="J164" s="102" t="s">
        <v>8</v>
      </c>
      <c r="K164" s="11"/>
    </row>
    <row r="165" spans="1:11" x14ac:dyDescent="0.25">
      <c r="A165" s="390"/>
      <c r="B165" s="390"/>
      <c r="C165" s="390"/>
      <c r="D165" s="390"/>
      <c r="E165" s="140" t="s">
        <v>10</v>
      </c>
      <c r="F165" s="390"/>
      <c r="G165" s="120" t="s">
        <v>11</v>
      </c>
      <c r="H165" s="390"/>
      <c r="I165" s="179" t="s">
        <v>5</v>
      </c>
      <c r="J165" s="115" t="s">
        <v>263</v>
      </c>
      <c r="K165" s="11"/>
    </row>
    <row r="166" spans="1:11" x14ac:dyDescent="0.25">
      <c r="A166" s="3">
        <v>1</v>
      </c>
      <c r="B166" s="3">
        <v>2</v>
      </c>
      <c r="C166" s="3">
        <v>3</v>
      </c>
      <c r="D166" s="3">
        <v>4</v>
      </c>
      <c r="E166" s="137">
        <v>5</v>
      </c>
      <c r="F166" s="3">
        <v>6</v>
      </c>
      <c r="G166" s="104">
        <v>7</v>
      </c>
      <c r="H166" s="3">
        <v>8</v>
      </c>
      <c r="I166" s="3">
        <v>9</v>
      </c>
      <c r="J166" s="104">
        <v>10</v>
      </c>
      <c r="K166" s="11"/>
    </row>
    <row r="167" spans="1:11" x14ac:dyDescent="0.25">
      <c r="A167" s="4"/>
      <c r="B167" s="41"/>
      <c r="C167" s="4"/>
      <c r="D167" s="4"/>
      <c r="E167" s="141"/>
      <c r="F167" s="4"/>
      <c r="G167" s="105"/>
      <c r="H167" s="4"/>
      <c r="I167" s="4"/>
      <c r="J167" s="105"/>
      <c r="K167" s="11"/>
    </row>
    <row r="168" spans="1:11" x14ac:dyDescent="0.25">
      <c r="A168" s="9">
        <v>1</v>
      </c>
      <c r="B168" s="10" t="s">
        <v>228</v>
      </c>
      <c r="C168" s="9" t="s">
        <v>18</v>
      </c>
      <c r="D168" s="16">
        <v>286</v>
      </c>
      <c r="E168" s="139"/>
      <c r="F168" s="16">
        <f>D168+E168</f>
        <v>286</v>
      </c>
      <c r="G168" s="95">
        <v>11</v>
      </c>
      <c r="H168" s="16">
        <f>F168-G168</f>
        <v>275</v>
      </c>
      <c r="I168" s="16">
        <v>160000</v>
      </c>
      <c r="J168" s="95">
        <f>H168*I168</f>
        <v>44000000</v>
      </c>
      <c r="K168" s="11"/>
    </row>
    <row r="169" spans="1:11" x14ac:dyDescent="0.25">
      <c r="A169" s="9">
        <v>2</v>
      </c>
      <c r="B169" s="10" t="s">
        <v>229</v>
      </c>
      <c r="C169" s="9" t="s">
        <v>18</v>
      </c>
      <c r="D169" s="16">
        <v>117</v>
      </c>
      <c r="E169" s="139"/>
      <c r="F169" s="16">
        <f t="shared" ref="F169:F177" si="15">D169+E169</f>
        <v>117</v>
      </c>
      <c r="G169" s="95">
        <v>5</v>
      </c>
      <c r="H169" s="16">
        <f t="shared" ref="H169:H177" si="16">F169-G169</f>
        <v>112</v>
      </c>
      <c r="I169" s="16">
        <v>14200</v>
      </c>
      <c r="J169" s="95">
        <f t="shared" ref="J169:J177" si="17">H169*I169</f>
        <v>1590400</v>
      </c>
      <c r="K169" s="11"/>
    </row>
    <row r="170" spans="1:11" x14ac:dyDescent="0.25">
      <c r="A170" s="9">
        <v>3</v>
      </c>
      <c r="B170" s="10" t="s">
        <v>230</v>
      </c>
      <c r="C170" s="9" t="s">
        <v>18</v>
      </c>
      <c r="D170" s="16">
        <v>274</v>
      </c>
      <c r="E170" s="139"/>
      <c r="F170" s="16">
        <f t="shared" si="15"/>
        <v>274</v>
      </c>
      <c r="G170" s="95"/>
      <c r="H170" s="16">
        <f t="shared" si="16"/>
        <v>274</v>
      </c>
      <c r="I170" s="16">
        <v>5000</v>
      </c>
      <c r="J170" s="95">
        <f t="shared" si="17"/>
        <v>1370000</v>
      </c>
      <c r="K170" s="11"/>
    </row>
    <row r="171" spans="1:11" x14ac:dyDescent="0.25">
      <c r="A171" s="9">
        <v>4</v>
      </c>
      <c r="B171" s="10" t="s">
        <v>231</v>
      </c>
      <c r="C171" s="9" t="s">
        <v>117</v>
      </c>
      <c r="D171" s="16">
        <v>283</v>
      </c>
      <c r="E171" s="139"/>
      <c r="F171" s="16">
        <f t="shared" si="15"/>
        <v>283</v>
      </c>
      <c r="G171" s="95">
        <v>10</v>
      </c>
      <c r="H171" s="16">
        <f t="shared" si="16"/>
        <v>273</v>
      </c>
      <c r="I171" s="16">
        <v>3000</v>
      </c>
      <c r="J171" s="95">
        <f t="shared" si="17"/>
        <v>819000</v>
      </c>
      <c r="K171" s="11"/>
    </row>
    <row r="172" spans="1:11" x14ac:dyDescent="0.25">
      <c r="A172" s="9">
        <v>5</v>
      </c>
      <c r="B172" s="10" t="s">
        <v>232</v>
      </c>
      <c r="C172" s="9" t="s">
        <v>18</v>
      </c>
      <c r="D172" s="16">
        <v>330</v>
      </c>
      <c r="E172" s="139"/>
      <c r="F172" s="16">
        <f t="shared" si="15"/>
        <v>330</v>
      </c>
      <c r="G172" s="95">
        <v>10</v>
      </c>
      <c r="H172" s="16">
        <f t="shared" si="16"/>
        <v>320</v>
      </c>
      <c r="I172" s="16">
        <v>600</v>
      </c>
      <c r="J172" s="95">
        <f t="shared" si="17"/>
        <v>192000</v>
      </c>
      <c r="K172" s="11"/>
    </row>
    <row r="173" spans="1:11" x14ac:dyDescent="0.25">
      <c r="A173" s="9">
        <v>6</v>
      </c>
      <c r="B173" s="10" t="s">
        <v>295</v>
      </c>
      <c r="C173" s="9" t="s">
        <v>18</v>
      </c>
      <c r="D173" s="16"/>
      <c r="E173" s="139"/>
      <c r="F173" s="16">
        <f t="shared" si="15"/>
        <v>0</v>
      </c>
      <c r="G173" s="95"/>
      <c r="H173" s="16">
        <f t="shared" si="16"/>
        <v>0</v>
      </c>
      <c r="I173" s="16">
        <v>2000000</v>
      </c>
      <c r="J173" s="95">
        <f t="shared" si="17"/>
        <v>0</v>
      </c>
      <c r="K173" s="11"/>
    </row>
    <row r="174" spans="1:11" x14ac:dyDescent="0.25">
      <c r="A174" s="9">
        <v>7</v>
      </c>
      <c r="B174" s="10" t="s">
        <v>265</v>
      </c>
      <c r="C174" s="9" t="s">
        <v>18</v>
      </c>
      <c r="D174" s="16"/>
      <c r="E174" s="139"/>
      <c r="F174" s="16">
        <f t="shared" si="15"/>
        <v>0</v>
      </c>
      <c r="G174" s="95"/>
      <c r="H174" s="16">
        <f t="shared" si="16"/>
        <v>0</v>
      </c>
      <c r="I174" s="16">
        <v>1600000</v>
      </c>
      <c r="J174" s="95">
        <f t="shared" si="17"/>
        <v>0</v>
      </c>
      <c r="K174" s="11"/>
    </row>
    <row r="175" spans="1:11" x14ac:dyDescent="0.25">
      <c r="A175" s="9">
        <v>8</v>
      </c>
      <c r="B175" s="10" t="s">
        <v>233</v>
      </c>
      <c r="C175" s="9" t="s">
        <v>18</v>
      </c>
      <c r="D175" s="16">
        <v>37</v>
      </c>
      <c r="E175" s="139"/>
      <c r="F175" s="16">
        <f t="shared" si="15"/>
        <v>37</v>
      </c>
      <c r="G175" s="95"/>
      <c r="H175" s="16">
        <f t="shared" si="16"/>
        <v>37</v>
      </c>
      <c r="I175" s="16">
        <v>320000</v>
      </c>
      <c r="J175" s="95">
        <f t="shared" si="17"/>
        <v>11840000</v>
      </c>
      <c r="K175" s="11"/>
    </row>
    <row r="176" spans="1:11" x14ac:dyDescent="0.25">
      <c r="A176" s="9">
        <v>9</v>
      </c>
      <c r="B176" s="33" t="s">
        <v>234</v>
      </c>
      <c r="C176" s="34" t="s">
        <v>51</v>
      </c>
      <c r="D176" s="16"/>
      <c r="E176" s="139"/>
      <c r="F176" s="16">
        <f t="shared" si="15"/>
        <v>0</v>
      </c>
      <c r="G176" s="95"/>
      <c r="H176" s="16">
        <f t="shared" si="16"/>
        <v>0</v>
      </c>
      <c r="I176" s="16"/>
      <c r="J176" s="95">
        <f t="shared" si="17"/>
        <v>0</v>
      </c>
      <c r="K176" s="11"/>
    </row>
    <row r="177" spans="1:11" x14ac:dyDescent="0.25">
      <c r="A177" s="9">
        <v>10</v>
      </c>
      <c r="B177" s="33" t="s">
        <v>283</v>
      </c>
      <c r="C177" s="34" t="s">
        <v>204</v>
      </c>
      <c r="D177" s="16">
        <v>79</v>
      </c>
      <c r="E177" s="139"/>
      <c r="F177" s="16">
        <f t="shared" si="15"/>
        <v>79</v>
      </c>
      <c r="G177" s="95"/>
      <c r="H177" s="16">
        <f t="shared" si="16"/>
        <v>79</v>
      </c>
      <c r="I177" s="16">
        <v>87237</v>
      </c>
      <c r="J177" s="95">
        <f t="shared" si="17"/>
        <v>6891723</v>
      </c>
      <c r="K177" s="11"/>
    </row>
    <row r="178" spans="1:11" x14ac:dyDescent="0.25">
      <c r="A178" s="88"/>
      <c r="B178" s="379" t="s">
        <v>264</v>
      </c>
      <c r="C178" s="379"/>
      <c r="D178" s="379"/>
      <c r="E178" s="379"/>
      <c r="F178" s="379"/>
      <c r="G178" s="379"/>
      <c r="H178" s="376"/>
      <c r="I178" s="375">
        <f>SUM(J168:J177)</f>
        <v>66703123</v>
      </c>
      <c r="J178" s="376"/>
      <c r="K178" s="11"/>
    </row>
    <row r="179" spans="1:11" x14ac:dyDescent="0.25">
      <c r="A179" s="50"/>
      <c r="B179" s="200"/>
      <c r="C179" s="200"/>
      <c r="D179" s="200"/>
      <c r="E179" s="200"/>
      <c r="F179" s="200"/>
      <c r="G179" s="200"/>
      <c r="H179" s="200"/>
      <c r="I179" s="200"/>
      <c r="J179" s="200"/>
      <c r="K179" s="11"/>
    </row>
    <row r="180" spans="1:11" x14ac:dyDescent="0.25">
      <c r="A180" s="50"/>
      <c r="B180" s="200"/>
      <c r="C180" s="200"/>
      <c r="D180" s="200"/>
      <c r="E180" s="200"/>
      <c r="F180" s="200"/>
      <c r="G180" s="200"/>
      <c r="H180" s="200"/>
      <c r="I180" s="200"/>
      <c r="J180" s="200"/>
      <c r="K180" s="11"/>
    </row>
    <row r="181" spans="1:11" ht="15.75" x14ac:dyDescent="0.25">
      <c r="A181" s="403" t="s">
        <v>365</v>
      </c>
      <c r="B181" s="404"/>
      <c r="C181" s="404"/>
      <c r="D181" s="404"/>
      <c r="E181" s="404"/>
      <c r="F181" s="404"/>
      <c r="G181" s="404"/>
      <c r="H181" s="404"/>
      <c r="I181" s="404"/>
      <c r="J181" s="404"/>
      <c r="K181" s="172"/>
    </row>
    <row r="182" spans="1:11" x14ac:dyDescent="0.25">
      <c r="A182" s="405" t="str">
        <f>A162</f>
        <v>Bulan :FEBRUARI 2023</v>
      </c>
      <c r="B182" s="405"/>
      <c r="C182" s="405"/>
      <c r="D182" s="405"/>
      <c r="E182" s="405"/>
      <c r="F182" s="405"/>
      <c r="G182" s="405"/>
      <c r="H182" s="405"/>
      <c r="I182" s="405"/>
      <c r="J182" s="405"/>
      <c r="K182" s="172"/>
    </row>
    <row r="183" spans="1:11" x14ac:dyDescent="0.25">
      <c r="A183" s="50"/>
      <c r="B183" s="200"/>
      <c r="C183" s="200"/>
      <c r="D183" s="200"/>
      <c r="E183" s="200"/>
      <c r="F183" s="200"/>
      <c r="G183" s="200"/>
      <c r="H183" s="200"/>
      <c r="I183" s="200"/>
      <c r="J183" s="200"/>
      <c r="K183" s="11"/>
    </row>
    <row r="184" spans="1:11" s="202" customFormat="1" x14ac:dyDescent="0.25">
      <c r="A184" s="401" t="s">
        <v>366</v>
      </c>
      <c r="B184" s="401" t="s">
        <v>367</v>
      </c>
      <c r="C184" s="401" t="s">
        <v>5</v>
      </c>
      <c r="D184" s="203" t="s">
        <v>6</v>
      </c>
      <c r="E184" s="203" t="s">
        <v>368</v>
      </c>
      <c r="F184" s="401" t="s">
        <v>8</v>
      </c>
      <c r="G184" s="203" t="s">
        <v>7</v>
      </c>
      <c r="H184" s="401" t="s">
        <v>6</v>
      </c>
      <c r="I184" s="203" t="s">
        <v>262</v>
      </c>
      <c r="J184" s="201" t="s">
        <v>369</v>
      </c>
      <c r="K184" s="89"/>
    </row>
    <row r="185" spans="1:11" s="202" customFormat="1" x14ac:dyDescent="0.25">
      <c r="A185" s="402"/>
      <c r="B185" s="402"/>
      <c r="C185" s="406"/>
      <c r="D185" s="204" t="s">
        <v>371</v>
      </c>
      <c r="E185" s="204" t="s">
        <v>10</v>
      </c>
      <c r="F185" s="402"/>
      <c r="G185" s="204" t="s">
        <v>11</v>
      </c>
      <c r="H185" s="402"/>
      <c r="I185" s="204" t="s">
        <v>5</v>
      </c>
      <c r="J185" s="204" t="s">
        <v>262</v>
      </c>
      <c r="K185" s="89"/>
    </row>
    <row r="186" spans="1:11" x14ac:dyDescent="0.25">
      <c r="A186" s="4"/>
      <c r="B186" s="161"/>
      <c r="C186" s="161"/>
      <c r="D186" s="161"/>
      <c r="E186" s="161"/>
      <c r="F186" s="161"/>
      <c r="G186" s="161"/>
      <c r="H186" s="161"/>
      <c r="I186" s="161"/>
      <c r="J186" s="161"/>
      <c r="K186" s="11"/>
    </row>
    <row r="187" spans="1:11" x14ac:dyDescent="0.25">
      <c r="A187" s="9">
        <v>1</v>
      </c>
      <c r="B187" s="162" t="s">
        <v>370</v>
      </c>
      <c r="C187" s="162" t="s">
        <v>287</v>
      </c>
      <c r="D187" s="162"/>
      <c r="E187" s="162">
        <v>1920</v>
      </c>
      <c r="F187" s="162">
        <f>D187+E187</f>
        <v>1920</v>
      </c>
      <c r="G187" s="162">
        <v>150</v>
      </c>
      <c r="H187" s="162">
        <f>F187-G187</f>
        <v>1770</v>
      </c>
      <c r="I187" s="162">
        <v>95000</v>
      </c>
      <c r="J187" s="162">
        <f>H187*I187</f>
        <v>168150000</v>
      </c>
      <c r="K187" s="11"/>
    </row>
    <row r="188" spans="1:11" x14ac:dyDescent="0.25">
      <c r="A188" s="11"/>
      <c r="B188" s="205"/>
      <c r="C188" s="205"/>
      <c r="D188" s="205"/>
      <c r="E188" s="205"/>
      <c r="F188" s="205"/>
      <c r="G188" s="205"/>
      <c r="H188" s="205"/>
      <c r="I188" s="205"/>
      <c r="J188" s="205"/>
      <c r="K188" s="11"/>
    </row>
    <row r="189" spans="1:11" x14ac:dyDescent="0.25">
      <c r="A189" s="398" t="s">
        <v>264</v>
      </c>
      <c r="B189" s="399"/>
      <c r="C189" s="399"/>
      <c r="D189" s="399"/>
      <c r="E189" s="399"/>
      <c r="F189" s="399"/>
      <c r="G189" s="399"/>
      <c r="H189" s="400"/>
      <c r="I189" s="375">
        <f>J187</f>
        <v>168150000</v>
      </c>
      <c r="J189" s="376"/>
      <c r="K189" s="11"/>
    </row>
    <row r="190" spans="1:11" x14ac:dyDescent="0.25">
      <c r="A190" s="180"/>
      <c r="B190" s="180"/>
      <c r="C190" s="180"/>
      <c r="D190" s="180"/>
      <c r="E190" s="180"/>
      <c r="F190" s="180"/>
      <c r="G190" s="180"/>
      <c r="H190" s="180"/>
      <c r="I190" s="181"/>
      <c r="J190" s="181"/>
      <c r="K190" s="11"/>
    </row>
    <row r="191" spans="1:11" ht="15.75" x14ac:dyDescent="0.25">
      <c r="A191" s="385" t="s">
        <v>152</v>
      </c>
      <c r="B191" s="385"/>
      <c r="C191" s="385"/>
      <c r="D191" s="385"/>
      <c r="E191" s="385"/>
      <c r="F191" s="385"/>
      <c r="G191" s="385"/>
      <c r="H191" s="385"/>
      <c r="I191" s="385"/>
      <c r="J191" s="385"/>
    </row>
    <row r="192" spans="1:11" x14ac:dyDescent="0.25">
      <c r="A192" s="386" t="s">
        <v>354</v>
      </c>
      <c r="B192" s="386"/>
      <c r="C192" s="386"/>
      <c r="D192" s="386"/>
      <c r="E192" s="386"/>
      <c r="F192" s="386"/>
      <c r="G192" s="386"/>
      <c r="H192" s="386"/>
      <c r="I192" s="386"/>
      <c r="J192" s="386"/>
    </row>
    <row r="193" spans="1:12" ht="15.75" x14ac:dyDescent="0.25">
      <c r="A193" s="18"/>
      <c r="B193" s="18"/>
      <c r="C193" s="18"/>
      <c r="D193" s="18"/>
      <c r="E193" s="146"/>
      <c r="F193" s="18"/>
      <c r="G193" s="111"/>
      <c r="H193" s="18"/>
      <c r="I193" s="18"/>
      <c r="J193" s="111"/>
      <c r="K193" s="176"/>
    </row>
    <row r="194" spans="1:12" x14ac:dyDescent="0.25">
      <c r="A194" s="389" t="s">
        <v>3</v>
      </c>
      <c r="B194" s="389" t="s">
        <v>4</v>
      </c>
      <c r="C194" s="389" t="s">
        <v>153</v>
      </c>
      <c r="D194" s="1" t="s">
        <v>6</v>
      </c>
      <c r="E194" s="147" t="s">
        <v>7</v>
      </c>
      <c r="F194" s="389" t="s">
        <v>8</v>
      </c>
      <c r="G194" s="112" t="s">
        <v>7</v>
      </c>
      <c r="H194" s="389" t="s">
        <v>6</v>
      </c>
      <c r="I194" s="178" t="s">
        <v>262</v>
      </c>
      <c r="J194" s="102" t="s">
        <v>8</v>
      </c>
      <c r="K194" s="175"/>
    </row>
    <row r="195" spans="1:12" x14ac:dyDescent="0.25">
      <c r="A195" s="390"/>
      <c r="B195" s="390"/>
      <c r="C195" s="390"/>
      <c r="D195" s="54" t="s">
        <v>154</v>
      </c>
      <c r="E195" s="140" t="s">
        <v>10</v>
      </c>
      <c r="F195" s="390"/>
      <c r="G195" s="120" t="s">
        <v>11</v>
      </c>
      <c r="H195" s="390"/>
      <c r="I195" s="68" t="s">
        <v>5</v>
      </c>
      <c r="J195" s="103" t="s">
        <v>263</v>
      </c>
      <c r="K195" s="19"/>
    </row>
    <row r="196" spans="1:12" x14ac:dyDescent="0.25">
      <c r="A196" s="4">
        <v>1</v>
      </c>
      <c r="B196" s="4">
        <v>2</v>
      </c>
      <c r="C196" s="4">
        <v>3</v>
      </c>
      <c r="D196" s="4">
        <v>4</v>
      </c>
      <c r="E196" s="141">
        <v>5</v>
      </c>
      <c r="F196" s="3">
        <v>6</v>
      </c>
      <c r="G196" s="105">
        <v>7</v>
      </c>
      <c r="H196" s="4">
        <v>8</v>
      </c>
      <c r="I196" s="1">
        <v>9</v>
      </c>
      <c r="J196" s="112">
        <v>10</v>
      </c>
      <c r="K196" s="1" t="s">
        <v>258</v>
      </c>
    </row>
    <row r="197" spans="1:12" x14ac:dyDescent="0.25">
      <c r="A197" s="4"/>
      <c r="B197" s="4"/>
      <c r="C197" s="4"/>
      <c r="D197" s="4"/>
      <c r="E197" s="141"/>
      <c r="F197" s="161"/>
      <c r="G197" s="105"/>
      <c r="H197" s="4"/>
      <c r="I197" s="4"/>
      <c r="J197" s="105"/>
      <c r="K197" s="2" t="s">
        <v>259</v>
      </c>
    </row>
    <row r="198" spans="1:12" x14ac:dyDescent="0.25">
      <c r="A198" s="20">
        <v>1</v>
      </c>
      <c r="B198" s="21" t="s">
        <v>155</v>
      </c>
      <c r="C198" s="22" t="s">
        <v>70</v>
      </c>
      <c r="D198" s="16">
        <v>8</v>
      </c>
      <c r="E198" s="139"/>
      <c r="F198" s="162">
        <f>D198+E198</f>
        <v>8</v>
      </c>
      <c r="G198" s="95">
        <v>1</v>
      </c>
      <c r="H198" s="16">
        <f>F198-G198</f>
        <v>7</v>
      </c>
      <c r="I198" s="16">
        <v>74000</v>
      </c>
      <c r="J198" s="95">
        <f>H198*I198</f>
        <v>518000</v>
      </c>
      <c r="K198" s="3">
        <v>9</v>
      </c>
    </row>
    <row r="199" spans="1:12" x14ac:dyDescent="0.25">
      <c r="A199" s="22">
        <v>2</v>
      </c>
      <c r="B199" s="21" t="s">
        <v>156</v>
      </c>
      <c r="C199" s="22" t="s">
        <v>70</v>
      </c>
      <c r="D199" s="16">
        <v>13</v>
      </c>
      <c r="E199" s="139"/>
      <c r="F199" s="162">
        <f t="shared" ref="F199:F242" si="18">D199+E199</f>
        <v>13</v>
      </c>
      <c r="G199" s="95">
        <v>1</v>
      </c>
      <c r="H199" s="16">
        <f t="shared" ref="H199:H242" si="19">F199-G199</f>
        <v>12</v>
      </c>
      <c r="I199" s="16">
        <v>32300</v>
      </c>
      <c r="J199" s="95">
        <f t="shared" ref="J199:J242" si="20">H199*I199</f>
        <v>387600</v>
      </c>
      <c r="K199" s="55"/>
    </row>
    <row r="200" spans="1:12" ht="15" customHeight="1" x14ac:dyDescent="0.25">
      <c r="A200" s="20">
        <v>3</v>
      </c>
      <c r="B200" s="21" t="s">
        <v>255</v>
      </c>
      <c r="C200" s="22" t="s">
        <v>157</v>
      </c>
      <c r="D200" s="16">
        <v>326</v>
      </c>
      <c r="E200" s="139"/>
      <c r="F200" s="162">
        <f t="shared" si="18"/>
        <v>326</v>
      </c>
      <c r="G200" s="95">
        <v>20</v>
      </c>
      <c r="H200" s="16">
        <f t="shared" si="19"/>
        <v>306</v>
      </c>
      <c r="I200" s="16">
        <v>2817.12</v>
      </c>
      <c r="J200" s="95">
        <f t="shared" si="20"/>
        <v>862038.72</v>
      </c>
      <c r="K200" s="58">
        <v>0</v>
      </c>
    </row>
    <row r="201" spans="1:12" ht="15" customHeight="1" x14ac:dyDescent="0.25">
      <c r="A201" s="22">
        <v>4</v>
      </c>
      <c r="B201" s="21" t="s">
        <v>352</v>
      </c>
      <c r="C201" s="22" t="s">
        <v>70</v>
      </c>
      <c r="D201" s="16">
        <v>215</v>
      </c>
      <c r="E201" s="139"/>
      <c r="F201" s="162">
        <f t="shared" si="18"/>
        <v>215</v>
      </c>
      <c r="G201" s="95">
        <v>73</v>
      </c>
      <c r="H201" s="16">
        <f t="shared" si="19"/>
        <v>142</v>
      </c>
      <c r="I201" s="16">
        <v>22500</v>
      </c>
      <c r="J201" s="95">
        <f t="shared" si="20"/>
        <v>3195000</v>
      </c>
      <c r="K201" s="58"/>
    </row>
    <row r="202" spans="1:12" ht="15" customHeight="1" x14ac:dyDescent="0.25">
      <c r="A202" s="20">
        <v>5</v>
      </c>
      <c r="B202" s="21" t="s">
        <v>158</v>
      </c>
      <c r="C202" s="22" t="s">
        <v>18</v>
      </c>
      <c r="D202" s="16">
        <v>50</v>
      </c>
      <c r="E202" s="139"/>
      <c r="F202" s="162">
        <f t="shared" si="18"/>
        <v>50</v>
      </c>
      <c r="G202" s="95"/>
      <c r="H202" s="16">
        <f t="shared" si="19"/>
        <v>50</v>
      </c>
      <c r="I202" s="16">
        <v>16000</v>
      </c>
      <c r="J202" s="95">
        <f t="shared" si="20"/>
        <v>800000</v>
      </c>
      <c r="K202" s="58">
        <v>216</v>
      </c>
      <c r="L202" s="77"/>
    </row>
    <row r="203" spans="1:12" ht="15" customHeight="1" x14ac:dyDescent="0.25">
      <c r="A203" s="22">
        <v>6</v>
      </c>
      <c r="B203" s="21" t="s">
        <v>159</v>
      </c>
      <c r="C203" s="22" t="s">
        <v>160</v>
      </c>
      <c r="D203" s="16">
        <v>8</v>
      </c>
      <c r="E203" s="139"/>
      <c r="F203" s="162">
        <f t="shared" si="18"/>
        <v>8</v>
      </c>
      <c r="G203" s="95"/>
      <c r="H203" s="16">
        <f t="shared" si="19"/>
        <v>8</v>
      </c>
      <c r="I203" s="16">
        <v>140000</v>
      </c>
      <c r="J203" s="95">
        <f t="shared" si="20"/>
        <v>1120000</v>
      </c>
      <c r="K203" s="62">
        <v>216</v>
      </c>
      <c r="L203" s="77"/>
    </row>
    <row r="204" spans="1:12" ht="15" customHeight="1" x14ac:dyDescent="0.25">
      <c r="A204" s="20">
        <v>7</v>
      </c>
      <c r="B204" s="23" t="s">
        <v>161</v>
      </c>
      <c r="C204" s="9" t="s">
        <v>18</v>
      </c>
      <c r="D204" s="16">
        <v>2</v>
      </c>
      <c r="E204" s="139"/>
      <c r="F204" s="162">
        <f t="shared" si="18"/>
        <v>2</v>
      </c>
      <c r="G204" s="95"/>
      <c r="H204" s="16">
        <f t="shared" si="19"/>
        <v>2</v>
      </c>
      <c r="I204" s="16">
        <v>44950</v>
      </c>
      <c r="J204" s="95">
        <f t="shared" si="20"/>
        <v>89900</v>
      </c>
      <c r="K204" s="58">
        <v>8</v>
      </c>
      <c r="L204" s="77"/>
    </row>
    <row r="205" spans="1:12" ht="15" customHeight="1" x14ac:dyDescent="0.25">
      <c r="A205" s="22">
        <v>8</v>
      </c>
      <c r="B205" s="21" t="s">
        <v>162</v>
      </c>
      <c r="C205" s="22" t="s">
        <v>47</v>
      </c>
      <c r="D205" s="16">
        <v>41</v>
      </c>
      <c r="E205" s="139"/>
      <c r="F205" s="162">
        <f t="shared" si="18"/>
        <v>41</v>
      </c>
      <c r="G205" s="95"/>
      <c r="H205" s="16">
        <f t="shared" si="19"/>
        <v>41</v>
      </c>
      <c r="I205" s="16">
        <v>2500</v>
      </c>
      <c r="J205" s="95">
        <f t="shared" si="20"/>
        <v>102500</v>
      </c>
      <c r="K205" s="58">
        <v>640</v>
      </c>
      <c r="L205" s="77"/>
    </row>
    <row r="206" spans="1:12" ht="15" customHeight="1" x14ac:dyDescent="0.25">
      <c r="A206" s="20">
        <v>9</v>
      </c>
      <c r="B206" s="21" t="s">
        <v>163</v>
      </c>
      <c r="C206" s="22" t="s">
        <v>117</v>
      </c>
      <c r="D206" s="16">
        <v>19</v>
      </c>
      <c r="E206" s="139"/>
      <c r="F206" s="162">
        <f t="shared" si="18"/>
        <v>19</v>
      </c>
      <c r="G206" s="95"/>
      <c r="H206" s="16">
        <f t="shared" si="19"/>
        <v>19</v>
      </c>
      <c r="I206" s="16">
        <v>7250</v>
      </c>
      <c r="J206" s="95">
        <f t="shared" si="20"/>
        <v>137750</v>
      </c>
      <c r="K206" s="58">
        <v>2</v>
      </c>
      <c r="L206" s="77"/>
    </row>
    <row r="207" spans="1:12" ht="15" customHeight="1" x14ac:dyDescent="0.25">
      <c r="A207" s="22">
        <v>10</v>
      </c>
      <c r="B207" s="21" t="s">
        <v>164</v>
      </c>
      <c r="C207" s="22" t="s">
        <v>18</v>
      </c>
      <c r="D207" s="16">
        <v>50</v>
      </c>
      <c r="E207" s="139"/>
      <c r="F207" s="162">
        <f t="shared" si="18"/>
        <v>50</v>
      </c>
      <c r="G207" s="95">
        <v>2</v>
      </c>
      <c r="H207" s="16">
        <f t="shared" si="19"/>
        <v>48</v>
      </c>
      <c r="I207" s="16">
        <v>10000</v>
      </c>
      <c r="J207" s="95">
        <f t="shared" si="20"/>
        <v>480000</v>
      </c>
      <c r="K207" s="59">
        <v>49</v>
      </c>
      <c r="L207" s="77"/>
    </row>
    <row r="208" spans="1:12" ht="15" customHeight="1" x14ac:dyDescent="0.25">
      <c r="A208" s="20">
        <v>11</v>
      </c>
      <c r="B208" s="21" t="s">
        <v>165</v>
      </c>
      <c r="C208" s="22" t="s">
        <v>18</v>
      </c>
      <c r="D208" s="16">
        <v>9</v>
      </c>
      <c r="E208" s="139"/>
      <c r="F208" s="162">
        <f t="shared" si="18"/>
        <v>9</v>
      </c>
      <c r="G208" s="95"/>
      <c r="H208" s="16">
        <f t="shared" si="19"/>
        <v>9</v>
      </c>
      <c r="I208" s="16">
        <v>9900</v>
      </c>
      <c r="J208" s="95">
        <f t="shared" si="20"/>
        <v>89100</v>
      </c>
      <c r="K208" s="59">
        <v>28</v>
      </c>
      <c r="L208" s="77"/>
    </row>
    <row r="209" spans="1:13" ht="15" customHeight="1" x14ac:dyDescent="0.25">
      <c r="A209" s="22">
        <v>12</v>
      </c>
      <c r="B209" s="21" t="s">
        <v>166</v>
      </c>
      <c r="C209" s="22" t="s">
        <v>18</v>
      </c>
      <c r="D209" s="16">
        <v>1</v>
      </c>
      <c r="E209" s="139"/>
      <c r="F209" s="162">
        <f t="shared" si="18"/>
        <v>1</v>
      </c>
      <c r="G209" s="95"/>
      <c r="H209" s="16">
        <f t="shared" si="19"/>
        <v>1</v>
      </c>
      <c r="I209" s="16">
        <v>3800</v>
      </c>
      <c r="J209" s="95">
        <f t="shared" si="20"/>
        <v>3800</v>
      </c>
      <c r="K209" s="61">
        <v>69</v>
      </c>
      <c r="L209" s="77"/>
    </row>
    <row r="210" spans="1:13" ht="15" customHeight="1" x14ac:dyDescent="0.25">
      <c r="A210" s="20">
        <v>13</v>
      </c>
      <c r="B210" s="21" t="s">
        <v>167</v>
      </c>
      <c r="C210" s="22" t="s">
        <v>18</v>
      </c>
      <c r="D210" s="16">
        <v>16</v>
      </c>
      <c r="E210" s="139"/>
      <c r="F210" s="162">
        <f t="shared" si="18"/>
        <v>16</v>
      </c>
      <c r="G210" s="95"/>
      <c r="H210" s="16">
        <f t="shared" si="19"/>
        <v>16</v>
      </c>
      <c r="I210" s="16">
        <v>14250</v>
      </c>
      <c r="J210" s="95">
        <f t="shared" si="20"/>
        <v>228000</v>
      </c>
      <c r="K210" s="59">
        <v>9</v>
      </c>
      <c r="L210" s="77"/>
    </row>
    <row r="211" spans="1:13" ht="15" customHeight="1" x14ac:dyDescent="0.25">
      <c r="A211" s="22">
        <v>14</v>
      </c>
      <c r="B211" s="24" t="s">
        <v>253</v>
      </c>
      <c r="C211" s="22" t="s">
        <v>18</v>
      </c>
      <c r="D211" s="16">
        <v>1389</v>
      </c>
      <c r="E211" s="139"/>
      <c r="F211" s="162">
        <f t="shared" si="18"/>
        <v>1389</v>
      </c>
      <c r="G211" s="95">
        <v>247</v>
      </c>
      <c r="H211" s="16">
        <f t="shared" si="19"/>
        <v>1142</v>
      </c>
      <c r="I211" s="16">
        <v>9009</v>
      </c>
      <c r="J211" s="95">
        <f t="shared" si="20"/>
        <v>10288278</v>
      </c>
      <c r="K211" s="59">
        <v>1</v>
      </c>
      <c r="L211" s="77"/>
    </row>
    <row r="212" spans="1:13" ht="15" customHeight="1" x14ac:dyDescent="0.25">
      <c r="A212" s="20">
        <v>15</v>
      </c>
      <c r="B212" s="21" t="s">
        <v>254</v>
      </c>
      <c r="C212" s="22" t="s">
        <v>18</v>
      </c>
      <c r="D212" s="16"/>
      <c r="E212" s="139"/>
      <c r="F212" s="162">
        <f t="shared" si="18"/>
        <v>0</v>
      </c>
      <c r="G212" s="95"/>
      <c r="H212" s="16">
        <f t="shared" si="19"/>
        <v>0</v>
      </c>
      <c r="I212" s="78">
        <v>9279.2800000000007</v>
      </c>
      <c r="J212" s="95">
        <f t="shared" si="20"/>
        <v>0</v>
      </c>
      <c r="K212" s="61">
        <v>572</v>
      </c>
      <c r="L212" s="77"/>
    </row>
    <row r="213" spans="1:13" ht="15" customHeight="1" x14ac:dyDescent="0.25">
      <c r="A213" s="22">
        <v>16</v>
      </c>
      <c r="B213" s="21" t="s">
        <v>256</v>
      </c>
      <c r="C213" s="22" t="s">
        <v>18</v>
      </c>
      <c r="D213" s="16">
        <v>609</v>
      </c>
      <c r="E213" s="139"/>
      <c r="F213" s="162">
        <f t="shared" si="18"/>
        <v>609</v>
      </c>
      <c r="G213" s="95">
        <v>156</v>
      </c>
      <c r="H213" s="16">
        <f t="shared" si="19"/>
        <v>453</v>
      </c>
      <c r="I213" s="16">
        <v>2957.65</v>
      </c>
      <c r="J213" s="95">
        <f t="shared" si="20"/>
        <v>1339815.45</v>
      </c>
      <c r="K213" s="61">
        <v>274</v>
      </c>
      <c r="L213" s="77"/>
    </row>
    <row r="214" spans="1:13" ht="15" customHeight="1" x14ac:dyDescent="0.25">
      <c r="A214" s="20">
        <v>17</v>
      </c>
      <c r="B214" s="23" t="s">
        <v>271</v>
      </c>
      <c r="C214" s="9" t="s">
        <v>82</v>
      </c>
      <c r="D214" s="16">
        <v>16</v>
      </c>
      <c r="E214" s="139"/>
      <c r="F214" s="162">
        <f t="shared" si="18"/>
        <v>16</v>
      </c>
      <c r="G214" s="95">
        <v>6</v>
      </c>
      <c r="H214" s="16">
        <f t="shared" si="19"/>
        <v>10</v>
      </c>
      <c r="I214" s="16">
        <v>87000</v>
      </c>
      <c r="J214" s="95">
        <f t="shared" si="20"/>
        <v>870000</v>
      </c>
      <c r="K214" s="59">
        <v>91</v>
      </c>
      <c r="L214" s="77"/>
      <c r="M214" s="79"/>
    </row>
    <row r="215" spans="1:13" ht="15" customHeight="1" x14ac:dyDescent="0.25">
      <c r="A215" s="22">
        <v>18</v>
      </c>
      <c r="B215" s="23" t="s">
        <v>364</v>
      </c>
      <c r="C215" s="9" t="s">
        <v>38</v>
      </c>
      <c r="D215" s="16"/>
      <c r="E215" s="139">
        <v>48</v>
      </c>
      <c r="F215" s="162">
        <f t="shared" si="18"/>
        <v>48</v>
      </c>
      <c r="G215" s="95"/>
      <c r="H215" s="16">
        <f t="shared" si="19"/>
        <v>48</v>
      </c>
      <c r="I215" s="16">
        <v>87000</v>
      </c>
      <c r="J215" s="95">
        <f t="shared" si="20"/>
        <v>4176000</v>
      </c>
      <c r="K215" s="59"/>
      <c r="L215" s="77"/>
      <c r="M215" s="79"/>
    </row>
    <row r="216" spans="1:13" ht="15" customHeight="1" x14ac:dyDescent="0.25">
      <c r="A216" s="20">
        <v>19</v>
      </c>
      <c r="B216" s="23" t="s">
        <v>168</v>
      </c>
      <c r="C216" s="9" t="s">
        <v>18</v>
      </c>
      <c r="D216" s="16">
        <v>205</v>
      </c>
      <c r="E216" s="139"/>
      <c r="F216" s="162">
        <f t="shared" si="18"/>
        <v>205</v>
      </c>
      <c r="G216" s="95">
        <v>25</v>
      </c>
      <c r="H216" s="16">
        <f t="shared" si="19"/>
        <v>180</v>
      </c>
      <c r="I216" s="16">
        <v>3600</v>
      </c>
      <c r="J216" s="95">
        <f t="shared" si="20"/>
        <v>648000</v>
      </c>
      <c r="K216" s="59">
        <v>36</v>
      </c>
      <c r="L216" s="77"/>
    </row>
    <row r="217" spans="1:13" ht="15" customHeight="1" x14ac:dyDescent="0.25">
      <c r="A217" s="22">
        <v>20</v>
      </c>
      <c r="B217" s="21" t="s">
        <v>169</v>
      </c>
      <c r="C217" s="22" t="s">
        <v>18</v>
      </c>
      <c r="D217" s="16">
        <v>65</v>
      </c>
      <c r="E217" s="139"/>
      <c r="F217" s="162">
        <f t="shared" si="18"/>
        <v>65</v>
      </c>
      <c r="G217" s="95">
        <v>2</v>
      </c>
      <c r="H217" s="16">
        <f t="shared" si="19"/>
        <v>63</v>
      </c>
      <c r="I217" s="16">
        <v>20000</v>
      </c>
      <c r="J217" s="95">
        <f t="shared" si="20"/>
        <v>1260000</v>
      </c>
      <c r="K217" s="59">
        <v>0</v>
      </c>
      <c r="L217" s="77"/>
    </row>
    <row r="218" spans="1:13" ht="15" customHeight="1" x14ac:dyDescent="0.25">
      <c r="A218" s="20">
        <v>21</v>
      </c>
      <c r="B218" s="21" t="s">
        <v>170</v>
      </c>
      <c r="C218" s="22" t="s">
        <v>18</v>
      </c>
      <c r="D218" s="16">
        <v>240</v>
      </c>
      <c r="E218" s="139"/>
      <c r="F218" s="162">
        <f t="shared" si="18"/>
        <v>240</v>
      </c>
      <c r="G218" s="95">
        <v>22</v>
      </c>
      <c r="H218" s="16">
        <f t="shared" si="19"/>
        <v>218</v>
      </c>
      <c r="I218" s="16">
        <v>3500</v>
      </c>
      <c r="J218" s="95">
        <f t="shared" si="20"/>
        <v>763000</v>
      </c>
      <c r="K218" s="59">
        <v>227</v>
      </c>
      <c r="L218" s="77"/>
    </row>
    <row r="219" spans="1:13" ht="15" customHeight="1" x14ac:dyDescent="0.25">
      <c r="A219" s="22">
        <v>22</v>
      </c>
      <c r="B219" s="21" t="s">
        <v>171</v>
      </c>
      <c r="C219" s="22" t="s">
        <v>18</v>
      </c>
      <c r="D219" s="16">
        <v>41</v>
      </c>
      <c r="E219" s="139">
        <v>20</v>
      </c>
      <c r="F219" s="162">
        <f t="shared" si="18"/>
        <v>61</v>
      </c>
      <c r="G219" s="95">
        <v>2</v>
      </c>
      <c r="H219" s="16">
        <f t="shared" si="19"/>
        <v>59</v>
      </c>
      <c r="I219" s="16">
        <v>15000</v>
      </c>
      <c r="J219" s="95">
        <f t="shared" si="20"/>
        <v>885000</v>
      </c>
      <c r="K219" s="59">
        <v>75</v>
      </c>
      <c r="L219" s="77"/>
    </row>
    <row r="220" spans="1:13" ht="15" customHeight="1" x14ac:dyDescent="0.25">
      <c r="A220" s="20">
        <v>23</v>
      </c>
      <c r="B220" s="10" t="s">
        <v>361</v>
      </c>
      <c r="C220" s="22" t="s">
        <v>38</v>
      </c>
      <c r="D220" s="16"/>
      <c r="E220" s="139">
        <v>25</v>
      </c>
      <c r="F220" s="162">
        <f t="shared" si="18"/>
        <v>25</v>
      </c>
      <c r="G220" s="95">
        <v>2</v>
      </c>
      <c r="H220" s="16">
        <f t="shared" si="19"/>
        <v>23</v>
      </c>
      <c r="I220" s="16">
        <v>75000</v>
      </c>
      <c r="J220" s="95">
        <f t="shared" si="20"/>
        <v>1725000</v>
      </c>
      <c r="K220" s="59"/>
      <c r="L220" s="77"/>
    </row>
    <row r="221" spans="1:13" ht="15" customHeight="1" x14ac:dyDescent="0.25">
      <c r="A221" s="22">
        <v>24</v>
      </c>
      <c r="B221" s="21" t="s">
        <v>248</v>
      </c>
      <c r="C221" s="22" t="s">
        <v>117</v>
      </c>
      <c r="D221" s="16">
        <v>17</v>
      </c>
      <c r="E221" s="139"/>
      <c r="F221" s="162">
        <f t="shared" si="18"/>
        <v>17</v>
      </c>
      <c r="G221" s="95">
        <v>1</v>
      </c>
      <c r="H221" s="16">
        <f t="shared" si="19"/>
        <v>16</v>
      </c>
      <c r="I221" s="16">
        <v>5000</v>
      </c>
      <c r="J221" s="95">
        <f t="shared" si="20"/>
        <v>80000</v>
      </c>
      <c r="K221" s="59">
        <v>240</v>
      </c>
      <c r="L221" s="77"/>
    </row>
    <row r="222" spans="1:13" ht="15" customHeight="1" x14ac:dyDescent="0.25">
      <c r="A222" s="20">
        <v>25</v>
      </c>
      <c r="B222" s="12" t="s">
        <v>172</v>
      </c>
      <c r="C222" s="9" t="s">
        <v>173</v>
      </c>
      <c r="D222" s="16">
        <v>10</v>
      </c>
      <c r="E222" s="139"/>
      <c r="F222" s="162">
        <f t="shared" si="18"/>
        <v>10</v>
      </c>
      <c r="G222" s="95">
        <v>2</v>
      </c>
      <c r="H222" s="16">
        <f t="shared" si="19"/>
        <v>8</v>
      </c>
      <c r="I222" s="16">
        <v>808505</v>
      </c>
      <c r="J222" s="95">
        <f t="shared" si="20"/>
        <v>6468040</v>
      </c>
      <c r="K222" s="59">
        <v>58</v>
      </c>
      <c r="L222" s="77"/>
    </row>
    <row r="223" spans="1:13" ht="15" customHeight="1" x14ac:dyDescent="0.25">
      <c r="A223" s="22">
        <v>26</v>
      </c>
      <c r="B223" s="23" t="s">
        <v>174</v>
      </c>
      <c r="C223" s="9" t="s">
        <v>173</v>
      </c>
      <c r="D223" s="16">
        <v>5</v>
      </c>
      <c r="E223" s="139"/>
      <c r="F223" s="162">
        <f t="shared" si="18"/>
        <v>5</v>
      </c>
      <c r="G223" s="95">
        <v>2</v>
      </c>
      <c r="H223" s="16">
        <f t="shared" si="19"/>
        <v>3</v>
      </c>
      <c r="I223" s="16">
        <v>898845</v>
      </c>
      <c r="J223" s="95">
        <f t="shared" si="20"/>
        <v>2696535</v>
      </c>
      <c r="K223" s="59">
        <v>19</v>
      </c>
      <c r="L223" s="77"/>
    </row>
    <row r="224" spans="1:13" ht="15" customHeight="1" x14ac:dyDescent="0.25">
      <c r="A224" s="20">
        <v>27</v>
      </c>
      <c r="B224" s="23" t="s">
        <v>175</v>
      </c>
      <c r="C224" s="9" t="s">
        <v>173</v>
      </c>
      <c r="D224" s="16">
        <v>6</v>
      </c>
      <c r="E224" s="139"/>
      <c r="F224" s="162">
        <f t="shared" si="18"/>
        <v>6</v>
      </c>
      <c r="G224" s="95"/>
      <c r="H224" s="16">
        <f t="shared" si="19"/>
        <v>6</v>
      </c>
      <c r="I224" s="16">
        <v>707876</v>
      </c>
      <c r="J224" s="95">
        <f t="shared" si="20"/>
        <v>4247256</v>
      </c>
      <c r="K224" s="59">
        <v>16</v>
      </c>
      <c r="L224" s="77"/>
    </row>
    <row r="225" spans="1:12" ht="15" customHeight="1" x14ac:dyDescent="0.25">
      <c r="A225" s="22">
        <v>28</v>
      </c>
      <c r="B225" s="10" t="s">
        <v>176</v>
      </c>
      <c r="C225" s="9" t="s">
        <v>70</v>
      </c>
      <c r="D225" s="16">
        <v>19</v>
      </c>
      <c r="E225" s="139"/>
      <c r="F225" s="162">
        <f t="shared" si="18"/>
        <v>19</v>
      </c>
      <c r="G225" s="95"/>
      <c r="H225" s="16">
        <f t="shared" si="19"/>
        <v>19</v>
      </c>
      <c r="I225" s="16">
        <v>26000</v>
      </c>
      <c r="J225" s="95">
        <f t="shared" si="20"/>
        <v>494000</v>
      </c>
      <c r="K225" s="59">
        <v>11</v>
      </c>
      <c r="L225" s="77"/>
    </row>
    <row r="226" spans="1:12" ht="15" customHeight="1" x14ac:dyDescent="0.25">
      <c r="A226" s="20">
        <v>29</v>
      </c>
      <c r="B226" s="10" t="s">
        <v>177</v>
      </c>
      <c r="C226" s="9" t="s">
        <v>178</v>
      </c>
      <c r="D226" s="16">
        <v>2</v>
      </c>
      <c r="E226" s="139"/>
      <c r="F226" s="162">
        <f t="shared" si="18"/>
        <v>2</v>
      </c>
      <c r="G226" s="95"/>
      <c r="H226" s="16">
        <f t="shared" si="19"/>
        <v>2</v>
      </c>
      <c r="I226" s="16">
        <v>15000</v>
      </c>
      <c r="J226" s="95">
        <f t="shared" si="20"/>
        <v>30000</v>
      </c>
      <c r="K226" s="59">
        <v>8</v>
      </c>
      <c r="L226" s="77"/>
    </row>
    <row r="227" spans="1:12" ht="15" customHeight="1" x14ac:dyDescent="0.25">
      <c r="A227" s="22">
        <v>30</v>
      </c>
      <c r="B227" s="10" t="s">
        <v>179</v>
      </c>
      <c r="C227" s="22" t="s">
        <v>51</v>
      </c>
      <c r="D227" s="16">
        <v>12050</v>
      </c>
      <c r="E227" s="139"/>
      <c r="F227" s="162">
        <f t="shared" si="18"/>
        <v>12050</v>
      </c>
      <c r="G227" s="95">
        <v>2150</v>
      </c>
      <c r="H227" s="16">
        <f t="shared" si="19"/>
        <v>9900</v>
      </c>
      <c r="I227" s="16">
        <v>804</v>
      </c>
      <c r="J227" s="95">
        <f>H227*I227</f>
        <v>7959600</v>
      </c>
      <c r="K227" s="59">
        <v>19</v>
      </c>
      <c r="L227" s="77"/>
    </row>
    <row r="228" spans="1:12" x14ac:dyDescent="0.25">
      <c r="A228" s="20">
        <v>31</v>
      </c>
      <c r="B228" s="10" t="s">
        <v>180</v>
      </c>
      <c r="C228" s="22" t="s">
        <v>51</v>
      </c>
      <c r="D228" s="16">
        <v>10200</v>
      </c>
      <c r="E228" s="139"/>
      <c r="F228" s="162">
        <f t="shared" si="18"/>
        <v>10200</v>
      </c>
      <c r="G228" s="95">
        <v>850</v>
      </c>
      <c r="H228" s="16">
        <f t="shared" si="19"/>
        <v>9350</v>
      </c>
      <c r="I228" s="16">
        <v>648</v>
      </c>
      <c r="J228" s="95">
        <f t="shared" si="20"/>
        <v>6058800</v>
      </c>
      <c r="K228" s="59">
        <v>2</v>
      </c>
      <c r="L228" s="77"/>
    </row>
    <row r="229" spans="1:12" ht="15" customHeight="1" x14ac:dyDescent="0.25">
      <c r="A229" s="22">
        <v>32</v>
      </c>
      <c r="B229" s="10" t="s">
        <v>181</v>
      </c>
      <c r="C229" s="22" t="s">
        <v>51</v>
      </c>
      <c r="D229" s="16">
        <v>3100</v>
      </c>
      <c r="E229" s="139">
        <v>4000</v>
      </c>
      <c r="F229" s="162">
        <f t="shared" si="18"/>
        <v>7100</v>
      </c>
      <c r="G229" s="95">
        <v>2100</v>
      </c>
      <c r="H229" s="16">
        <f t="shared" si="19"/>
        <v>5000</v>
      </c>
      <c r="I229" s="16">
        <v>1500</v>
      </c>
      <c r="J229" s="95">
        <f t="shared" si="20"/>
        <v>7500000</v>
      </c>
      <c r="K229" s="59">
        <v>15000</v>
      </c>
      <c r="L229" s="77"/>
    </row>
    <row r="230" spans="1:12" ht="15" customHeight="1" x14ac:dyDescent="0.25">
      <c r="A230" s="20">
        <v>33</v>
      </c>
      <c r="B230" s="10" t="s">
        <v>182</v>
      </c>
      <c r="C230" s="22" t="s">
        <v>51</v>
      </c>
      <c r="D230" s="16">
        <v>2200</v>
      </c>
      <c r="E230" s="139">
        <v>3000</v>
      </c>
      <c r="F230" s="162">
        <f t="shared" si="18"/>
        <v>5200</v>
      </c>
      <c r="G230" s="95">
        <v>4200</v>
      </c>
      <c r="H230" s="16">
        <f t="shared" si="19"/>
        <v>1000</v>
      </c>
      <c r="I230" s="16">
        <v>1500</v>
      </c>
      <c r="J230" s="95">
        <f t="shared" si="20"/>
        <v>1500000</v>
      </c>
      <c r="K230" s="75">
        <v>14200</v>
      </c>
      <c r="L230" s="77"/>
    </row>
    <row r="231" spans="1:12" ht="15" customHeight="1" x14ac:dyDescent="0.25">
      <c r="A231" s="22">
        <v>34</v>
      </c>
      <c r="B231" s="10" t="s">
        <v>183</v>
      </c>
      <c r="C231" s="9" t="s">
        <v>18</v>
      </c>
      <c r="D231" s="16">
        <v>242</v>
      </c>
      <c r="E231" s="139"/>
      <c r="F231" s="162">
        <f t="shared" si="18"/>
        <v>242</v>
      </c>
      <c r="G231" s="95">
        <v>36</v>
      </c>
      <c r="H231" s="16">
        <f t="shared" si="19"/>
        <v>206</v>
      </c>
      <c r="I231" s="16">
        <v>2500</v>
      </c>
      <c r="J231" s="95">
        <f t="shared" si="20"/>
        <v>515000</v>
      </c>
      <c r="K231" s="61">
        <v>4400</v>
      </c>
      <c r="L231" s="77"/>
    </row>
    <row r="232" spans="1:12" ht="15" customHeight="1" x14ac:dyDescent="0.25">
      <c r="A232" s="20">
        <v>35</v>
      </c>
      <c r="B232" s="10" t="s">
        <v>184</v>
      </c>
      <c r="C232" s="9" t="s">
        <v>18</v>
      </c>
      <c r="D232" s="16">
        <v>12</v>
      </c>
      <c r="E232" s="139"/>
      <c r="F232" s="162">
        <f t="shared" si="18"/>
        <v>12</v>
      </c>
      <c r="G232" s="95"/>
      <c r="H232" s="16">
        <f t="shared" si="19"/>
        <v>12</v>
      </c>
      <c r="I232" s="16">
        <v>105000</v>
      </c>
      <c r="J232" s="95">
        <f t="shared" si="20"/>
        <v>1260000</v>
      </c>
      <c r="K232" s="59">
        <v>273</v>
      </c>
      <c r="L232" s="77"/>
    </row>
    <row r="233" spans="1:12" ht="15" customHeight="1" x14ac:dyDescent="0.25">
      <c r="A233" s="22">
        <v>36</v>
      </c>
      <c r="B233" s="10" t="s">
        <v>247</v>
      </c>
      <c r="C233" s="9" t="s">
        <v>18</v>
      </c>
      <c r="D233" s="16">
        <v>4</v>
      </c>
      <c r="E233" s="139"/>
      <c r="F233" s="162">
        <f t="shared" si="18"/>
        <v>4</v>
      </c>
      <c r="G233" s="95">
        <v>2</v>
      </c>
      <c r="H233" s="16">
        <f t="shared" si="19"/>
        <v>2</v>
      </c>
      <c r="I233" s="16">
        <v>80000</v>
      </c>
      <c r="J233" s="95">
        <f t="shared" si="20"/>
        <v>160000</v>
      </c>
      <c r="K233" s="59">
        <v>2</v>
      </c>
      <c r="L233" s="77"/>
    </row>
    <row r="234" spans="1:12" ht="15" customHeight="1" x14ac:dyDescent="0.25">
      <c r="A234" s="20">
        <v>37</v>
      </c>
      <c r="B234" s="10" t="s">
        <v>185</v>
      </c>
      <c r="C234" s="9" t="s">
        <v>18</v>
      </c>
      <c r="D234" s="16">
        <v>278</v>
      </c>
      <c r="E234" s="139"/>
      <c r="F234" s="162">
        <f t="shared" si="18"/>
        <v>278</v>
      </c>
      <c r="G234" s="95">
        <v>35</v>
      </c>
      <c r="H234" s="16">
        <f t="shared" si="19"/>
        <v>243</v>
      </c>
      <c r="I234" s="16">
        <v>15500</v>
      </c>
      <c r="J234" s="95">
        <f t="shared" si="20"/>
        <v>3766500</v>
      </c>
      <c r="K234" s="59">
        <v>6</v>
      </c>
      <c r="L234" s="77"/>
    </row>
    <row r="235" spans="1:12" ht="15" customHeight="1" x14ac:dyDescent="0.25">
      <c r="A235" s="22">
        <v>38</v>
      </c>
      <c r="B235" s="10" t="s">
        <v>305</v>
      </c>
      <c r="C235" s="9" t="s">
        <v>70</v>
      </c>
      <c r="D235" s="7">
        <v>200</v>
      </c>
      <c r="E235" s="145"/>
      <c r="F235" s="162">
        <f t="shared" si="18"/>
        <v>200</v>
      </c>
      <c r="G235" s="110"/>
      <c r="H235" s="16">
        <f t="shared" si="19"/>
        <v>200</v>
      </c>
      <c r="I235" s="16">
        <v>14200</v>
      </c>
      <c r="J235" s="95">
        <f t="shared" si="20"/>
        <v>2840000</v>
      </c>
      <c r="K235" s="59">
        <v>15</v>
      </c>
      <c r="L235" s="77"/>
    </row>
    <row r="236" spans="1:12" ht="15" customHeight="1" x14ac:dyDescent="0.25">
      <c r="A236" s="22"/>
      <c r="B236" s="10"/>
      <c r="C236" s="9"/>
      <c r="D236" s="7"/>
      <c r="E236" s="145"/>
      <c r="F236" s="162"/>
      <c r="G236" s="110"/>
      <c r="H236" s="16"/>
      <c r="I236" s="16"/>
      <c r="J236" s="95"/>
      <c r="K236" s="59"/>
      <c r="L236" s="77"/>
    </row>
    <row r="237" spans="1:12" ht="15" customHeight="1" x14ac:dyDescent="0.25">
      <c r="A237" s="22"/>
      <c r="B237" s="25" t="s">
        <v>186</v>
      </c>
      <c r="C237" s="9"/>
      <c r="D237" s="7"/>
      <c r="E237" s="145"/>
      <c r="F237" s="162"/>
      <c r="G237" s="110"/>
      <c r="H237" s="16"/>
      <c r="I237" s="16"/>
      <c r="J237" s="95"/>
      <c r="K237" s="61">
        <v>417</v>
      </c>
      <c r="L237" s="77"/>
    </row>
    <row r="238" spans="1:12" ht="15" customHeight="1" x14ac:dyDescent="0.25">
      <c r="A238" s="20">
        <v>1</v>
      </c>
      <c r="B238" s="10" t="s">
        <v>187</v>
      </c>
      <c r="C238" s="9" t="s">
        <v>173</v>
      </c>
      <c r="D238" s="16">
        <v>6</v>
      </c>
      <c r="E238" s="139">
        <v>15</v>
      </c>
      <c r="F238" s="162">
        <f t="shared" si="18"/>
        <v>21</v>
      </c>
      <c r="G238" s="95">
        <v>9</v>
      </c>
      <c r="H238" s="16">
        <f t="shared" si="19"/>
        <v>12</v>
      </c>
      <c r="I238" s="16">
        <v>550000</v>
      </c>
      <c r="J238" s="95">
        <f t="shared" si="20"/>
        <v>6600000</v>
      </c>
      <c r="K238" s="56"/>
    </row>
    <row r="239" spans="1:12" ht="15" customHeight="1" x14ac:dyDescent="0.25">
      <c r="A239" s="22">
        <v>2</v>
      </c>
      <c r="B239" s="10" t="s">
        <v>188</v>
      </c>
      <c r="C239" s="9" t="s">
        <v>173</v>
      </c>
      <c r="D239" s="16">
        <v>12</v>
      </c>
      <c r="E239" s="139">
        <v>10</v>
      </c>
      <c r="F239" s="162">
        <f t="shared" si="18"/>
        <v>22</v>
      </c>
      <c r="G239" s="95">
        <v>3</v>
      </c>
      <c r="H239" s="16">
        <f t="shared" si="19"/>
        <v>19</v>
      </c>
      <c r="I239" s="16">
        <v>600000</v>
      </c>
      <c r="J239" s="95">
        <f t="shared" si="20"/>
        <v>11400000</v>
      </c>
      <c r="K239" s="56"/>
    </row>
    <row r="240" spans="1:12" ht="15" customHeight="1" x14ac:dyDescent="0.25">
      <c r="A240" s="20">
        <v>3</v>
      </c>
      <c r="B240" s="10" t="s">
        <v>189</v>
      </c>
      <c r="C240" s="9" t="s">
        <v>173</v>
      </c>
      <c r="D240" s="16">
        <v>4</v>
      </c>
      <c r="E240" s="139">
        <v>15</v>
      </c>
      <c r="F240" s="162">
        <f t="shared" si="18"/>
        <v>19</v>
      </c>
      <c r="G240" s="95">
        <v>4</v>
      </c>
      <c r="H240" s="16">
        <f t="shared" si="19"/>
        <v>15</v>
      </c>
      <c r="I240" s="51">
        <v>500000</v>
      </c>
      <c r="J240" s="95">
        <f t="shared" si="20"/>
        <v>7500000</v>
      </c>
      <c r="K240" s="59">
        <v>6</v>
      </c>
    </row>
    <row r="241" spans="1:17" ht="15" customHeight="1" x14ac:dyDescent="0.25">
      <c r="A241" s="22">
        <v>4</v>
      </c>
      <c r="B241" s="10" t="s">
        <v>190</v>
      </c>
      <c r="C241" s="9" t="s">
        <v>173</v>
      </c>
      <c r="D241" s="16">
        <v>3</v>
      </c>
      <c r="E241" s="139">
        <v>15</v>
      </c>
      <c r="F241" s="162">
        <f t="shared" si="18"/>
        <v>18</v>
      </c>
      <c r="G241" s="95">
        <v>7</v>
      </c>
      <c r="H241" s="16">
        <f t="shared" si="19"/>
        <v>11</v>
      </c>
      <c r="I241" s="16">
        <v>600000</v>
      </c>
      <c r="J241" s="95">
        <f t="shared" si="20"/>
        <v>6600000</v>
      </c>
      <c r="K241" s="59">
        <v>12</v>
      </c>
    </row>
    <row r="242" spans="1:17" ht="15" customHeight="1" x14ac:dyDescent="0.25">
      <c r="A242" s="20">
        <v>5</v>
      </c>
      <c r="B242" s="10" t="s">
        <v>191</v>
      </c>
      <c r="C242" s="9" t="s">
        <v>173</v>
      </c>
      <c r="D242" s="16">
        <v>9</v>
      </c>
      <c r="E242" s="139">
        <v>10</v>
      </c>
      <c r="F242" s="162">
        <f t="shared" si="18"/>
        <v>19</v>
      </c>
      <c r="G242" s="95">
        <v>7</v>
      </c>
      <c r="H242" s="16">
        <f t="shared" si="19"/>
        <v>12</v>
      </c>
      <c r="I242" s="16">
        <v>600000</v>
      </c>
      <c r="J242" s="95">
        <f t="shared" si="20"/>
        <v>7200000</v>
      </c>
      <c r="K242" s="60">
        <v>7</v>
      </c>
    </row>
    <row r="243" spans="1:17" ht="15" customHeight="1" x14ac:dyDescent="0.25">
      <c r="A243" s="22"/>
      <c r="B243" s="10"/>
      <c r="C243" s="9"/>
      <c r="D243" s="15"/>
      <c r="E243" s="139"/>
      <c r="F243" s="162"/>
      <c r="G243" s="95"/>
      <c r="H243" s="16"/>
      <c r="I243" s="15"/>
      <c r="J243" s="95"/>
      <c r="K243" s="59">
        <v>4</v>
      </c>
    </row>
    <row r="244" spans="1:17" ht="15" customHeight="1" x14ac:dyDescent="0.25">
      <c r="A244" s="89"/>
      <c r="B244" s="90"/>
      <c r="C244" s="11"/>
      <c r="D244" s="84"/>
      <c r="E244" s="145"/>
      <c r="F244" s="163"/>
      <c r="G244" s="110"/>
      <c r="H244" s="16"/>
      <c r="I244" s="84"/>
      <c r="J244" s="110"/>
      <c r="K244" s="59">
        <v>7</v>
      </c>
    </row>
    <row r="245" spans="1:17" ht="15" customHeight="1" x14ac:dyDescent="0.25">
      <c r="A245" s="380" t="s">
        <v>264</v>
      </c>
      <c r="B245" s="381"/>
      <c r="C245" s="381"/>
      <c r="D245" s="381"/>
      <c r="E245" s="381"/>
      <c r="F245" s="381"/>
      <c r="G245" s="381"/>
      <c r="H245" s="382"/>
      <c r="I245" s="383">
        <f>SUM(J198:J242)</f>
        <v>114844513.17</v>
      </c>
      <c r="J245" s="384"/>
      <c r="K245" s="56"/>
    </row>
    <row r="246" spans="1:17" ht="15" customHeight="1" x14ac:dyDescent="0.25">
      <c r="A246" s="91"/>
      <c r="B246" s="49"/>
      <c r="C246" s="37"/>
      <c r="D246" s="85"/>
      <c r="E246" s="143"/>
      <c r="F246" s="85"/>
      <c r="G246" s="109"/>
      <c r="H246" s="85"/>
      <c r="I246" s="85"/>
      <c r="J246" s="109"/>
      <c r="K246" s="57"/>
    </row>
    <row r="247" spans="1:17" ht="15" customHeight="1" x14ac:dyDescent="0.25">
      <c r="A247" s="26"/>
      <c r="B247" s="26"/>
      <c r="C247" s="26"/>
      <c r="D247" s="26"/>
      <c r="E247" s="148"/>
      <c r="F247" s="26"/>
      <c r="G247" s="113"/>
      <c r="H247" s="26"/>
      <c r="I247" s="26"/>
      <c r="J247" s="113"/>
      <c r="K247" s="52"/>
    </row>
    <row r="248" spans="1:17" ht="15" customHeight="1" x14ac:dyDescent="0.25">
      <c r="A248" s="385" t="s">
        <v>192</v>
      </c>
      <c r="B248" s="385"/>
      <c r="C248" s="385"/>
      <c r="D248" s="385"/>
      <c r="E248" s="385"/>
      <c r="F248" s="385"/>
      <c r="G248" s="385"/>
      <c r="H248" s="385"/>
      <c r="I248" s="385"/>
      <c r="J248" s="385"/>
      <c r="K248" s="53"/>
    </row>
    <row r="249" spans="1:17" x14ac:dyDescent="0.25">
      <c r="A249" s="386" t="str">
        <f>A192</f>
        <v>Bulan :FEBRUARI 2023</v>
      </c>
      <c r="B249" s="386"/>
      <c r="C249" s="386"/>
      <c r="D249" s="386"/>
      <c r="E249" s="386"/>
      <c r="F249" s="386"/>
      <c r="G249" s="386"/>
      <c r="H249" s="386"/>
      <c r="I249" s="386"/>
      <c r="J249" s="386"/>
    </row>
    <row r="250" spans="1:17" ht="15.75" x14ac:dyDescent="0.25">
      <c r="A250" s="27"/>
      <c r="B250" s="28"/>
      <c r="C250" s="27"/>
      <c r="D250" s="29"/>
      <c r="E250" s="149"/>
      <c r="F250" s="29"/>
      <c r="G250" s="126"/>
      <c r="H250" s="29"/>
      <c r="I250" s="69"/>
      <c r="J250" s="114"/>
      <c r="K250" s="176"/>
    </row>
    <row r="251" spans="1:17" x14ac:dyDescent="0.25">
      <c r="A251" s="387" t="s">
        <v>3</v>
      </c>
      <c r="B251" s="387" t="s">
        <v>4</v>
      </c>
      <c r="C251" s="387" t="s">
        <v>5</v>
      </c>
      <c r="D251" s="387" t="s">
        <v>193</v>
      </c>
      <c r="E251" s="150" t="s">
        <v>7</v>
      </c>
      <c r="F251" s="387" t="s">
        <v>8</v>
      </c>
      <c r="G251" s="127" t="s">
        <v>7</v>
      </c>
      <c r="H251" s="387" t="s">
        <v>194</v>
      </c>
      <c r="I251" s="178" t="s">
        <v>262</v>
      </c>
      <c r="J251" s="102" t="s">
        <v>8</v>
      </c>
      <c r="K251" s="175"/>
    </row>
    <row r="252" spans="1:17" x14ac:dyDescent="0.25">
      <c r="A252" s="388"/>
      <c r="B252" s="388"/>
      <c r="C252" s="388"/>
      <c r="D252" s="388"/>
      <c r="E252" s="151" t="s">
        <v>10</v>
      </c>
      <c r="F252" s="388"/>
      <c r="G252" s="128" t="s">
        <v>11</v>
      </c>
      <c r="H252" s="388"/>
      <c r="I252" s="179" t="s">
        <v>5</v>
      </c>
      <c r="J252" s="115" t="s">
        <v>263</v>
      </c>
      <c r="K252" s="37"/>
    </row>
    <row r="253" spans="1:17" x14ac:dyDescent="0.25">
      <c r="A253" s="81">
        <v>1</v>
      </c>
      <c r="B253" s="81">
        <v>2</v>
      </c>
      <c r="C253" s="81">
        <v>3</v>
      </c>
      <c r="D253" s="81">
        <v>4</v>
      </c>
      <c r="E253" s="152">
        <v>5</v>
      </c>
      <c r="F253" s="81">
        <v>6</v>
      </c>
      <c r="G253" s="129">
        <v>7</v>
      </c>
      <c r="H253" s="81">
        <v>8</v>
      </c>
      <c r="I253" s="82">
        <v>9</v>
      </c>
      <c r="J253" s="197">
        <v>10</v>
      </c>
      <c r="K253" s="1" t="s">
        <v>258</v>
      </c>
      <c r="Q253" s="77"/>
    </row>
    <row r="254" spans="1:17" x14ac:dyDescent="0.25">
      <c r="A254" s="80"/>
      <c r="B254" s="80"/>
      <c r="C254" s="80"/>
      <c r="D254" s="80"/>
      <c r="E254" s="153"/>
      <c r="F254" s="80"/>
      <c r="G254" s="130"/>
      <c r="H254" s="80"/>
      <c r="I254" s="68"/>
      <c r="J254" s="103"/>
      <c r="K254" s="54" t="s">
        <v>259</v>
      </c>
    </row>
    <row r="255" spans="1:17" x14ac:dyDescent="0.25">
      <c r="A255" s="9">
        <v>1</v>
      </c>
      <c r="B255" s="10" t="s">
        <v>289</v>
      </c>
      <c r="C255" s="9" t="s">
        <v>195</v>
      </c>
      <c r="D255" s="16">
        <v>122</v>
      </c>
      <c r="E255" s="139"/>
      <c r="F255" s="16">
        <f>D255+E255</f>
        <v>122</v>
      </c>
      <c r="G255" s="95">
        <v>55</v>
      </c>
      <c r="H255" s="16">
        <f>F255-G255</f>
        <v>67</v>
      </c>
      <c r="I255" s="16">
        <v>44000</v>
      </c>
      <c r="J255" s="95">
        <f>H255*I255</f>
        <v>2948000</v>
      </c>
      <c r="K255" s="2"/>
    </row>
    <row r="256" spans="1:17" x14ac:dyDescent="0.25">
      <c r="A256" s="9">
        <v>2</v>
      </c>
      <c r="B256" s="10" t="s">
        <v>260</v>
      </c>
      <c r="C256" s="9" t="s">
        <v>195</v>
      </c>
      <c r="D256" s="16">
        <v>153</v>
      </c>
      <c r="E256" s="139"/>
      <c r="F256" s="16">
        <f t="shared" ref="F256:F306" si="21">D256+E256</f>
        <v>153</v>
      </c>
      <c r="G256" s="95">
        <v>15</v>
      </c>
      <c r="H256" s="16">
        <f t="shared" ref="H256:H306" si="22">F256-G256</f>
        <v>138</v>
      </c>
      <c r="I256" s="16">
        <v>44400</v>
      </c>
      <c r="J256" s="100">
        <f t="shared" ref="J256:J306" si="23">H256*I256</f>
        <v>6127200</v>
      </c>
      <c r="K256" s="2"/>
    </row>
    <row r="257" spans="1:12" x14ac:dyDescent="0.25">
      <c r="A257" s="2">
        <v>3</v>
      </c>
      <c r="B257" s="6" t="s">
        <v>261</v>
      </c>
      <c r="C257" s="5" t="s">
        <v>195</v>
      </c>
      <c r="D257" s="16">
        <v>83</v>
      </c>
      <c r="E257" s="139"/>
      <c r="F257" s="16">
        <f t="shared" si="21"/>
        <v>83</v>
      </c>
      <c r="G257" s="95"/>
      <c r="H257" s="16">
        <f t="shared" si="22"/>
        <v>83</v>
      </c>
      <c r="I257" s="16">
        <v>44400</v>
      </c>
      <c r="J257" s="100">
        <f t="shared" si="23"/>
        <v>3685200</v>
      </c>
      <c r="K257" s="66">
        <v>102</v>
      </c>
      <c r="L257" s="77"/>
    </row>
    <row r="258" spans="1:12" x14ac:dyDescent="0.25">
      <c r="A258" s="9">
        <v>4</v>
      </c>
      <c r="B258" s="6" t="s">
        <v>196</v>
      </c>
      <c r="C258" s="5" t="s">
        <v>18</v>
      </c>
      <c r="D258" s="16">
        <v>5</v>
      </c>
      <c r="E258" s="139"/>
      <c r="F258" s="16">
        <f t="shared" si="21"/>
        <v>5</v>
      </c>
      <c r="G258" s="95"/>
      <c r="H258" s="16">
        <f t="shared" si="22"/>
        <v>5</v>
      </c>
      <c r="I258" s="16">
        <v>46200</v>
      </c>
      <c r="J258" s="100">
        <f t="shared" si="23"/>
        <v>231000</v>
      </c>
      <c r="K258" s="71">
        <v>100</v>
      </c>
    </row>
    <row r="259" spans="1:12" x14ac:dyDescent="0.25">
      <c r="A259" s="2">
        <v>5</v>
      </c>
      <c r="B259" s="6" t="s">
        <v>197</v>
      </c>
      <c r="C259" s="5" t="s">
        <v>18</v>
      </c>
      <c r="D259" s="16">
        <v>8</v>
      </c>
      <c r="E259" s="139"/>
      <c r="F259" s="16">
        <f t="shared" si="21"/>
        <v>8</v>
      </c>
      <c r="G259" s="95"/>
      <c r="H259" s="16">
        <f t="shared" si="22"/>
        <v>8</v>
      </c>
      <c r="I259" s="16">
        <v>46200</v>
      </c>
      <c r="J259" s="100">
        <f t="shared" si="23"/>
        <v>369600</v>
      </c>
      <c r="K259" s="71">
        <v>96</v>
      </c>
    </row>
    <row r="260" spans="1:12" x14ac:dyDescent="0.25">
      <c r="A260" s="9">
        <v>6</v>
      </c>
      <c r="B260" s="6" t="s">
        <v>198</v>
      </c>
      <c r="C260" s="5" t="s">
        <v>18</v>
      </c>
      <c r="D260" s="16">
        <v>5</v>
      </c>
      <c r="E260" s="154"/>
      <c r="F260" s="16">
        <f t="shared" si="21"/>
        <v>5</v>
      </c>
      <c r="G260" s="131"/>
      <c r="H260" s="16">
        <f t="shared" si="22"/>
        <v>5</v>
      </c>
      <c r="I260" s="16">
        <v>46200</v>
      </c>
      <c r="J260" s="100">
        <f t="shared" si="23"/>
        <v>231000</v>
      </c>
      <c r="K260" s="71">
        <v>6</v>
      </c>
    </row>
    <row r="261" spans="1:12" x14ac:dyDescent="0.25">
      <c r="A261" s="2">
        <v>7</v>
      </c>
      <c r="B261" s="63" t="s">
        <v>212</v>
      </c>
      <c r="C261" s="64" t="s">
        <v>195</v>
      </c>
      <c r="D261" s="16">
        <v>12</v>
      </c>
      <c r="E261" s="139"/>
      <c r="F261" s="16">
        <f t="shared" si="21"/>
        <v>12</v>
      </c>
      <c r="G261" s="95"/>
      <c r="H261" s="16">
        <f t="shared" si="22"/>
        <v>12</v>
      </c>
      <c r="I261" s="16">
        <v>38500</v>
      </c>
      <c r="J261" s="100">
        <f t="shared" si="23"/>
        <v>462000</v>
      </c>
      <c r="K261" s="71">
        <v>10</v>
      </c>
    </row>
    <row r="262" spans="1:12" x14ac:dyDescent="0.25">
      <c r="A262" s="2">
        <v>8</v>
      </c>
      <c r="B262" s="63" t="s">
        <v>290</v>
      </c>
      <c r="C262" s="99" t="s">
        <v>195</v>
      </c>
      <c r="D262" s="16">
        <v>25</v>
      </c>
      <c r="E262" s="139"/>
      <c r="F262" s="16">
        <f t="shared" si="21"/>
        <v>25</v>
      </c>
      <c r="G262" s="95"/>
      <c r="H262" s="16">
        <f t="shared" si="22"/>
        <v>25</v>
      </c>
      <c r="I262" s="16">
        <v>44400</v>
      </c>
      <c r="J262" s="100">
        <f t="shared" si="23"/>
        <v>1110000</v>
      </c>
      <c r="K262" s="71"/>
    </row>
    <row r="263" spans="1:12" x14ac:dyDescent="0.25">
      <c r="A263" s="9">
        <v>9</v>
      </c>
      <c r="B263" s="6" t="s">
        <v>199</v>
      </c>
      <c r="C263" s="5" t="s">
        <v>47</v>
      </c>
      <c r="D263" s="16">
        <v>1700</v>
      </c>
      <c r="E263" s="139"/>
      <c r="F263" s="16">
        <f t="shared" si="21"/>
        <v>1700</v>
      </c>
      <c r="G263" s="95">
        <v>80</v>
      </c>
      <c r="H263" s="16">
        <f t="shared" si="22"/>
        <v>1620</v>
      </c>
      <c r="I263" s="16">
        <v>2500</v>
      </c>
      <c r="J263" s="100">
        <f t="shared" si="23"/>
        <v>4050000</v>
      </c>
      <c r="K263" s="65"/>
    </row>
    <row r="264" spans="1:12" x14ac:dyDescent="0.25">
      <c r="A264" s="2">
        <v>10</v>
      </c>
      <c r="B264" s="10" t="s">
        <v>200</v>
      </c>
      <c r="C264" s="9" t="s">
        <v>47</v>
      </c>
      <c r="D264" s="16">
        <v>876</v>
      </c>
      <c r="E264" s="139"/>
      <c r="F264" s="16">
        <f t="shared" si="21"/>
        <v>876</v>
      </c>
      <c r="G264" s="95">
        <v>20</v>
      </c>
      <c r="H264" s="16">
        <f t="shared" si="22"/>
        <v>856</v>
      </c>
      <c r="I264" s="16">
        <v>16000</v>
      </c>
      <c r="J264" s="100">
        <f t="shared" si="23"/>
        <v>13696000</v>
      </c>
      <c r="K264" s="71">
        <v>20</v>
      </c>
    </row>
    <row r="265" spans="1:12" x14ac:dyDescent="0.25">
      <c r="A265" s="9">
        <v>11</v>
      </c>
      <c r="B265" s="10" t="s">
        <v>355</v>
      </c>
      <c r="C265" s="9" t="s">
        <v>51</v>
      </c>
      <c r="D265" s="16">
        <v>79000</v>
      </c>
      <c r="E265" s="139"/>
      <c r="F265" s="16">
        <f t="shared" si="21"/>
        <v>79000</v>
      </c>
      <c r="G265" s="95">
        <v>21000</v>
      </c>
      <c r="H265" s="16">
        <f t="shared" si="22"/>
        <v>58000</v>
      </c>
      <c r="I265" s="16">
        <v>220</v>
      </c>
      <c r="J265" s="100">
        <f t="shared" si="23"/>
        <v>12760000</v>
      </c>
      <c r="K265" s="71">
        <v>2750</v>
      </c>
    </row>
    <row r="266" spans="1:12" x14ac:dyDescent="0.25">
      <c r="A266" s="2">
        <v>12</v>
      </c>
      <c r="B266" s="10" t="s">
        <v>280</v>
      </c>
      <c r="C266" s="9" t="s">
        <v>51</v>
      </c>
      <c r="D266" s="16">
        <v>87000</v>
      </c>
      <c r="E266" s="139"/>
      <c r="F266" s="16">
        <f t="shared" si="21"/>
        <v>87000</v>
      </c>
      <c r="G266" s="95">
        <v>35000</v>
      </c>
      <c r="H266" s="16">
        <f t="shared" si="22"/>
        <v>52000</v>
      </c>
      <c r="I266" s="16">
        <v>179</v>
      </c>
      <c r="J266" s="100">
        <f t="shared" si="23"/>
        <v>9308000</v>
      </c>
      <c r="K266" s="67">
        <v>1193</v>
      </c>
      <c r="L266" s="77"/>
    </row>
    <row r="267" spans="1:12" x14ac:dyDescent="0.25">
      <c r="A267" s="9">
        <v>13</v>
      </c>
      <c r="B267" s="10" t="s">
        <v>281</v>
      </c>
      <c r="C267" s="9" t="s">
        <v>51</v>
      </c>
      <c r="D267" s="16">
        <v>31000</v>
      </c>
      <c r="E267" s="139"/>
      <c r="F267" s="16">
        <f t="shared" si="21"/>
        <v>31000</v>
      </c>
      <c r="G267" s="95">
        <v>4000</v>
      </c>
      <c r="H267" s="16">
        <f t="shared" si="22"/>
        <v>27000</v>
      </c>
      <c r="I267" s="16">
        <v>154</v>
      </c>
      <c r="J267" s="100">
        <f t="shared" si="23"/>
        <v>4158000</v>
      </c>
      <c r="K267" s="74">
        <v>132100</v>
      </c>
      <c r="L267" s="77"/>
    </row>
    <row r="268" spans="1:12" x14ac:dyDescent="0.25">
      <c r="A268" s="2">
        <v>14</v>
      </c>
      <c r="B268" s="10" t="s">
        <v>356</v>
      </c>
      <c r="C268" s="9" t="s">
        <v>51</v>
      </c>
      <c r="D268" s="16">
        <v>9400</v>
      </c>
      <c r="E268" s="139"/>
      <c r="F268" s="16">
        <f t="shared" si="21"/>
        <v>9400</v>
      </c>
      <c r="G268" s="95"/>
      <c r="H268" s="16">
        <f t="shared" si="22"/>
        <v>9400</v>
      </c>
      <c r="I268" s="16">
        <v>50</v>
      </c>
      <c r="J268" s="100">
        <f t="shared" si="23"/>
        <v>470000</v>
      </c>
      <c r="K268" s="67">
        <v>233050</v>
      </c>
      <c r="L268" s="77"/>
    </row>
    <row r="269" spans="1:12" x14ac:dyDescent="0.25">
      <c r="A269" s="2">
        <v>15</v>
      </c>
      <c r="B269" s="10" t="s">
        <v>357</v>
      </c>
      <c r="C269" s="9" t="s">
        <v>51</v>
      </c>
      <c r="D269" s="16">
        <v>8500</v>
      </c>
      <c r="E269" s="139"/>
      <c r="F269" s="16">
        <f t="shared" si="21"/>
        <v>8500</v>
      </c>
      <c r="G269" s="95"/>
      <c r="H269" s="16">
        <f t="shared" si="22"/>
        <v>8500</v>
      </c>
      <c r="I269" s="16">
        <v>50</v>
      </c>
      <c r="J269" s="100">
        <f t="shared" si="23"/>
        <v>425000</v>
      </c>
      <c r="K269" s="67">
        <v>46000</v>
      </c>
      <c r="L269" s="94"/>
    </row>
    <row r="270" spans="1:12" x14ac:dyDescent="0.25">
      <c r="A270" s="9">
        <v>16</v>
      </c>
      <c r="B270" s="10" t="s">
        <v>203</v>
      </c>
      <c r="C270" s="9" t="s">
        <v>18</v>
      </c>
      <c r="D270" s="16">
        <v>230</v>
      </c>
      <c r="E270" s="139"/>
      <c r="F270" s="16">
        <f t="shared" si="21"/>
        <v>230</v>
      </c>
      <c r="G270" s="95"/>
      <c r="H270" s="16">
        <f t="shared" si="22"/>
        <v>230</v>
      </c>
      <c r="I270" s="16">
        <v>1500</v>
      </c>
      <c r="J270" s="100">
        <f t="shared" si="23"/>
        <v>345000</v>
      </c>
      <c r="K270" s="74">
        <v>10500</v>
      </c>
      <c r="L270" s="94"/>
    </row>
    <row r="271" spans="1:12" x14ac:dyDescent="0.25">
      <c r="A271" s="2">
        <v>17</v>
      </c>
      <c r="B271" s="10" t="s">
        <v>358</v>
      </c>
      <c r="C271" s="9" t="s">
        <v>129</v>
      </c>
      <c r="D271" s="16">
        <v>330</v>
      </c>
      <c r="E271" s="139"/>
      <c r="F271" s="16">
        <f t="shared" si="21"/>
        <v>330</v>
      </c>
      <c r="G271" s="95"/>
      <c r="H271" s="16">
        <f t="shared" si="22"/>
        <v>330</v>
      </c>
      <c r="I271" s="16">
        <v>7000</v>
      </c>
      <c r="J271" s="100">
        <f t="shared" si="23"/>
        <v>2310000</v>
      </c>
      <c r="K271" s="74">
        <v>8500</v>
      </c>
      <c r="L271" s="94"/>
    </row>
    <row r="272" spans="1:12" x14ac:dyDescent="0.25">
      <c r="A272" s="9">
        <v>18</v>
      </c>
      <c r="B272" s="30" t="s">
        <v>359</v>
      </c>
      <c r="C272" s="9" t="s">
        <v>51</v>
      </c>
      <c r="D272" s="16">
        <v>62400</v>
      </c>
      <c r="E272" s="139"/>
      <c r="F272" s="16">
        <f t="shared" si="21"/>
        <v>62400</v>
      </c>
      <c r="G272" s="95">
        <v>18000</v>
      </c>
      <c r="H272" s="16">
        <f t="shared" si="22"/>
        <v>44400</v>
      </c>
      <c r="I272" s="16">
        <v>75</v>
      </c>
      <c r="J272" s="100">
        <f t="shared" si="23"/>
        <v>3330000</v>
      </c>
      <c r="K272" s="74">
        <v>290</v>
      </c>
      <c r="L272" s="94"/>
    </row>
    <row r="273" spans="1:12" x14ac:dyDescent="0.25">
      <c r="A273" s="2">
        <v>19</v>
      </c>
      <c r="B273" s="10" t="s">
        <v>116</v>
      </c>
      <c r="C273" s="9" t="s">
        <v>195</v>
      </c>
      <c r="D273" s="10">
        <v>7.5</v>
      </c>
      <c r="E273" s="139"/>
      <c r="F273" s="10">
        <f t="shared" si="21"/>
        <v>7.5</v>
      </c>
      <c r="G273" s="198">
        <v>0.5</v>
      </c>
      <c r="H273" s="16">
        <f t="shared" si="22"/>
        <v>7</v>
      </c>
      <c r="I273" s="16">
        <v>80000</v>
      </c>
      <c r="J273" s="100">
        <f t="shared" si="23"/>
        <v>560000</v>
      </c>
      <c r="K273" s="71">
        <f>H271</f>
        <v>330</v>
      </c>
      <c r="L273" s="36"/>
    </row>
    <row r="274" spans="1:12" x14ac:dyDescent="0.25">
      <c r="A274" s="9">
        <v>20</v>
      </c>
      <c r="B274" s="7" t="s">
        <v>291</v>
      </c>
      <c r="C274" s="11" t="s">
        <v>18</v>
      </c>
      <c r="D274" s="16">
        <v>47</v>
      </c>
      <c r="E274" s="139"/>
      <c r="F274" s="16">
        <f t="shared" si="21"/>
        <v>47</v>
      </c>
      <c r="G274" s="95">
        <v>7</v>
      </c>
      <c r="H274" s="16">
        <f t="shared" si="22"/>
        <v>40</v>
      </c>
      <c r="I274" s="16">
        <v>3900</v>
      </c>
      <c r="J274" s="100">
        <f t="shared" si="23"/>
        <v>156000</v>
      </c>
      <c r="K274" s="71">
        <f>H272</f>
        <v>44400</v>
      </c>
      <c r="L274" s="36"/>
    </row>
    <row r="275" spans="1:12" x14ac:dyDescent="0.25">
      <c r="A275" s="2">
        <v>21</v>
      </c>
      <c r="B275" s="7" t="s">
        <v>292</v>
      </c>
      <c r="C275" s="11" t="s">
        <v>18</v>
      </c>
      <c r="D275" s="16">
        <v>29</v>
      </c>
      <c r="E275" s="139"/>
      <c r="F275" s="16">
        <f t="shared" si="21"/>
        <v>29</v>
      </c>
      <c r="G275" s="95"/>
      <c r="H275" s="16">
        <f t="shared" si="22"/>
        <v>29</v>
      </c>
      <c r="I275" s="16">
        <v>8800</v>
      </c>
      <c r="J275" s="100">
        <f t="shared" si="23"/>
        <v>255200</v>
      </c>
      <c r="K275" s="71">
        <v>9</v>
      </c>
      <c r="L275" s="36"/>
    </row>
    <row r="276" spans="1:12" x14ac:dyDescent="0.25">
      <c r="A276" s="2">
        <v>22</v>
      </c>
      <c r="B276" s="10" t="s">
        <v>206</v>
      </c>
      <c r="C276" s="31" t="s">
        <v>18</v>
      </c>
      <c r="D276" s="16">
        <v>150</v>
      </c>
      <c r="E276" s="139"/>
      <c r="F276" s="16">
        <f t="shared" si="21"/>
        <v>150</v>
      </c>
      <c r="G276" s="95">
        <v>150</v>
      </c>
      <c r="H276" s="16">
        <f t="shared" si="22"/>
        <v>0</v>
      </c>
      <c r="I276" s="16">
        <v>1500</v>
      </c>
      <c r="J276" s="100">
        <f t="shared" si="23"/>
        <v>0</v>
      </c>
      <c r="K276" s="67">
        <v>64</v>
      </c>
      <c r="L276" s="94"/>
    </row>
    <row r="277" spans="1:12" x14ac:dyDescent="0.25">
      <c r="A277" s="2">
        <v>23</v>
      </c>
      <c r="B277" s="33" t="s">
        <v>224</v>
      </c>
      <c r="C277" s="35" t="s">
        <v>18</v>
      </c>
      <c r="D277" s="16">
        <v>140</v>
      </c>
      <c r="E277" s="139"/>
      <c r="F277" s="16">
        <f t="shared" si="21"/>
        <v>140</v>
      </c>
      <c r="G277" s="95"/>
      <c r="H277" s="16">
        <f t="shared" si="22"/>
        <v>140</v>
      </c>
      <c r="I277" s="16">
        <v>1650</v>
      </c>
      <c r="J277" s="100">
        <f t="shared" si="23"/>
        <v>231000</v>
      </c>
      <c r="K277" s="67"/>
      <c r="L277" s="94"/>
    </row>
    <row r="278" spans="1:12" x14ac:dyDescent="0.25">
      <c r="A278" s="2">
        <v>24</v>
      </c>
      <c r="B278" s="10" t="s">
        <v>207</v>
      </c>
      <c r="C278" s="31" t="s">
        <v>18</v>
      </c>
      <c r="D278" s="16">
        <v>240</v>
      </c>
      <c r="E278" s="139"/>
      <c r="F278" s="16">
        <f t="shared" si="21"/>
        <v>240</v>
      </c>
      <c r="G278" s="95">
        <v>90</v>
      </c>
      <c r="H278" s="16">
        <f t="shared" si="22"/>
        <v>150</v>
      </c>
      <c r="I278" s="10">
        <v>909.09</v>
      </c>
      <c r="J278" s="100">
        <f t="shared" si="23"/>
        <v>136363.5</v>
      </c>
      <c r="K278" s="67">
        <v>16</v>
      </c>
      <c r="L278" s="94"/>
    </row>
    <row r="279" spans="1:12" x14ac:dyDescent="0.25">
      <c r="A279" s="9">
        <v>25</v>
      </c>
      <c r="B279" s="7" t="s">
        <v>208</v>
      </c>
      <c r="C279" s="32" t="s">
        <v>18</v>
      </c>
      <c r="D279" s="16">
        <v>690</v>
      </c>
      <c r="E279" s="139"/>
      <c r="F279" s="16">
        <f t="shared" si="21"/>
        <v>690</v>
      </c>
      <c r="G279" s="95"/>
      <c r="H279" s="16">
        <f t="shared" si="22"/>
        <v>690</v>
      </c>
      <c r="I279" s="10">
        <v>515.45000000000005</v>
      </c>
      <c r="J279" s="100">
        <f t="shared" si="23"/>
        <v>355660.50000000006</v>
      </c>
      <c r="K279" s="71">
        <f>H276</f>
        <v>0</v>
      </c>
      <c r="L279" s="36"/>
    </row>
    <row r="280" spans="1:12" x14ac:dyDescent="0.25">
      <c r="A280" s="2">
        <v>26</v>
      </c>
      <c r="B280" s="7" t="s">
        <v>209</v>
      </c>
      <c r="C280" s="32" t="s">
        <v>18</v>
      </c>
      <c r="D280" s="16">
        <v>200</v>
      </c>
      <c r="E280" s="139"/>
      <c r="F280" s="16">
        <f t="shared" si="21"/>
        <v>200</v>
      </c>
      <c r="G280" s="95"/>
      <c r="H280" s="16">
        <f t="shared" si="22"/>
        <v>200</v>
      </c>
      <c r="I280" s="16">
        <v>1200</v>
      </c>
      <c r="J280" s="100">
        <f t="shared" si="23"/>
        <v>240000</v>
      </c>
      <c r="K280" s="71">
        <f t="shared" ref="K280:K282" si="24">H278</f>
        <v>150</v>
      </c>
      <c r="L280" s="36"/>
    </row>
    <row r="281" spans="1:12" x14ac:dyDescent="0.25">
      <c r="A281" s="2">
        <v>27</v>
      </c>
      <c r="B281" s="10" t="s">
        <v>210</v>
      </c>
      <c r="C281" s="31" t="s">
        <v>51</v>
      </c>
      <c r="D281" s="16"/>
      <c r="E281" s="139"/>
      <c r="F281" s="16">
        <f t="shared" si="21"/>
        <v>0</v>
      </c>
      <c r="G281" s="95"/>
      <c r="H281" s="16">
        <f t="shared" si="22"/>
        <v>0</v>
      </c>
      <c r="I281" s="16">
        <v>80</v>
      </c>
      <c r="J281" s="100">
        <f t="shared" si="23"/>
        <v>0</v>
      </c>
      <c r="K281" s="71">
        <f t="shared" si="24"/>
        <v>690</v>
      </c>
      <c r="L281" s="36"/>
    </row>
    <row r="282" spans="1:12" x14ac:dyDescent="0.25">
      <c r="A282" s="2">
        <v>28</v>
      </c>
      <c r="B282" s="7" t="s">
        <v>211</v>
      </c>
      <c r="C282" s="32" t="s">
        <v>51</v>
      </c>
      <c r="D282" s="16">
        <v>97600</v>
      </c>
      <c r="E282" s="139"/>
      <c r="F282" s="16">
        <f t="shared" si="21"/>
        <v>97600</v>
      </c>
      <c r="G282" s="95">
        <v>19200</v>
      </c>
      <c r="H282" s="16">
        <f>F282-G282</f>
        <v>78400</v>
      </c>
      <c r="I282" s="16">
        <v>108</v>
      </c>
      <c r="J282" s="100">
        <f t="shared" si="23"/>
        <v>8467200</v>
      </c>
      <c r="K282" s="71">
        <f t="shared" si="24"/>
        <v>200</v>
      </c>
    </row>
    <row r="283" spans="1:12" x14ac:dyDescent="0.25">
      <c r="A283" s="2">
        <v>29</v>
      </c>
      <c r="B283" s="33" t="s">
        <v>213</v>
      </c>
      <c r="C283" s="31" t="s">
        <v>51</v>
      </c>
      <c r="D283" s="16">
        <v>15000</v>
      </c>
      <c r="E283" s="139"/>
      <c r="F283" s="16">
        <f t="shared" si="21"/>
        <v>15000</v>
      </c>
      <c r="G283" s="95"/>
      <c r="H283" s="16">
        <f t="shared" si="22"/>
        <v>15000</v>
      </c>
      <c r="I283" s="16">
        <v>50</v>
      </c>
      <c r="J283" s="100">
        <f t="shared" si="23"/>
        <v>750000</v>
      </c>
      <c r="K283" s="71">
        <v>24000</v>
      </c>
    </row>
    <row r="284" spans="1:12" x14ac:dyDescent="0.25">
      <c r="A284" s="9">
        <v>30</v>
      </c>
      <c r="B284" s="10" t="s">
        <v>214</v>
      </c>
      <c r="C284" s="31" t="s">
        <v>51</v>
      </c>
      <c r="D284" s="16">
        <v>20000</v>
      </c>
      <c r="E284" s="139"/>
      <c r="F284" s="16">
        <f t="shared" si="21"/>
        <v>20000</v>
      </c>
      <c r="G284" s="95"/>
      <c r="H284" s="16">
        <f t="shared" si="22"/>
        <v>20000</v>
      </c>
      <c r="I284" s="16">
        <v>50</v>
      </c>
      <c r="J284" s="100">
        <f t="shared" si="23"/>
        <v>1000000</v>
      </c>
      <c r="K284" s="71">
        <f>H282</f>
        <v>78400</v>
      </c>
    </row>
    <row r="285" spans="1:12" x14ac:dyDescent="0.25">
      <c r="A285" s="2">
        <v>31</v>
      </c>
      <c r="B285" s="10" t="s">
        <v>215</v>
      </c>
      <c r="C285" s="31" t="s">
        <v>51</v>
      </c>
      <c r="D285" s="16">
        <v>10000</v>
      </c>
      <c r="E285" s="154"/>
      <c r="F285" s="16">
        <f t="shared" si="21"/>
        <v>10000</v>
      </c>
      <c r="G285" s="131"/>
      <c r="H285" s="16">
        <f t="shared" si="22"/>
        <v>10000</v>
      </c>
      <c r="I285" s="16">
        <v>50</v>
      </c>
      <c r="J285" s="100">
        <f t="shared" si="23"/>
        <v>500000</v>
      </c>
      <c r="K285" s="71">
        <f t="shared" ref="K285:K288" si="25">H283</f>
        <v>15000</v>
      </c>
    </row>
    <row r="286" spans="1:12" x14ac:dyDescent="0.25">
      <c r="A286" s="2">
        <v>32</v>
      </c>
      <c r="B286" s="33" t="s">
        <v>216</v>
      </c>
      <c r="C286" s="31" t="s">
        <v>51</v>
      </c>
      <c r="D286" s="16">
        <v>15000</v>
      </c>
      <c r="E286" s="139"/>
      <c r="F286" s="16">
        <f t="shared" si="21"/>
        <v>15000</v>
      </c>
      <c r="G286" s="95"/>
      <c r="H286" s="16">
        <f t="shared" si="22"/>
        <v>15000</v>
      </c>
      <c r="I286" s="16">
        <v>50</v>
      </c>
      <c r="J286" s="100">
        <f t="shared" si="23"/>
        <v>750000</v>
      </c>
      <c r="K286" s="71">
        <f t="shared" si="25"/>
        <v>20000</v>
      </c>
    </row>
    <row r="287" spans="1:12" x14ac:dyDescent="0.25">
      <c r="A287" s="2">
        <v>33</v>
      </c>
      <c r="B287" s="10" t="s">
        <v>217</v>
      </c>
      <c r="C287" s="31" t="s">
        <v>18</v>
      </c>
      <c r="D287" s="16">
        <v>3000</v>
      </c>
      <c r="E287" s="139"/>
      <c r="F287" s="16">
        <f t="shared" si="21"/>
        <v>3000</v>
      </c>
      <c r="G287" s="95">
        <v>400</v>
      </c>
      <c r="H287" s="16">
        <f t="shared" si="22"/>
        <v>2600</v>
      </c>
      <c r="I287" s="16">
        <v>250</v>
      </c>
      <c r="J287" s="100">
        <f t="shared" si="23"/>
        <v>650000</v>
      </c>
      <c r="K287" s="71">
        <f t="shared" si="25"/>
        <v>10000</v>
      </c>
    </row>
    <row r="288" spans="1:12" x14ac:dyDescent="0.25">
      <c r="A288" s="2">
        <v>34</v>
      </c>
      <c r="B288" s="33" t="s">
        <v>360</v>
      </c>
      <c r="C288" s="34" t="s">
        <v>51</v>
      </c>
      <c r="D288" s="16">
        <v>50</v>
      </c>
      <c r="E288" s="139"/>
      <c r="F288" s="16">
        <f t="shared" si="21"/>
        <v>50</v>
      </c>
      <c r="G288" s="95"/>
      <c r="H288" s="16">
        <f t="shared" si="22"/>
        <v>50</v>
      </c>
      <c r="I288" s="16">
        <v>4000</v>
      </c>
      <c r="J288" s="100">
        <f t="shared" si="23"/>
        <v>200000</v>
      </c>
      <c r="K288" s="71">
        <f t="shared" si="25"/>
        <v>15000</v>
      </c>
    </row>
    <row r="289" spans="1:12" x14ac:dyDescent="0.25">
      <c r="A289" s="9">
        <v>35</v>
      </c>
      <c r="B289" s="12" t="s">
        <v>219</v>
      </c>
      <c r="C289" s="34" t="s">
        <v>51</v>
      </c>
      <c r="D289" s="16">
        <v>120</v>
      </c>
      <c r="E289" s="139"/>
      <c r="F289" s="16">
        <f t="shared" si="21"/>
        <v>120</v>
      </c>
      <c r="G289" s="95"/>
      <c r="H289" s="16">
        <f t="shared" si="22"/>
        <v>120</v>
      </c>
      <c r="I289" s="16">
        <v>300</v>
      </c>
      <c r="J289" s="100">
        <f t="shared" si="23"/>
        <v>36000</v>
      </c>
      <c r="K289" s="74">
        <v>1300</v>
      </c>
      <c r="L289" s="94"/>
    </row>
    <row r="290" spans="1:12" x14ac:dyDescent="0.25">
      <c r="A290" s="2">
        <v>36</v>
      </c>
      <c r="B290" s="12" t="s">
        <v>220</v>
      </c>
      <c r="C290" s="34" t="s">
        <v>51</v>
      </c>
      <c r="D290" s="16">
        <v>3780</v>
      </c>
      <c r="E290" s="139"/>
      <c r="F290" s="16">
        <f t="shared" si="21"/>
        <v>3780</v>
      </c>
      <c r="G290" s="95"/>
      <c r="H290" s="16">
        <f t="shared" si="22"/>
        <v>3780</v>
      </c>
      <c r="I290" s="16">
        <v>165</v>
      </c>
      <c r="J290" s="100">
        <f t="shared" si="23"/>
        <v>623700</v>
      </c>
      <c r="K290" s="71">
        <f>H288</f>
        <v>50</v>
      </c>
    </row>
    <row r="291" spans="1:12" x14ac:dyDescent="0.25">
      <c r="A291" s="2">
        <v>37</v>
      </c>
      <c r="B291" s="12" t="s">
        <v>221</v>
      </c>
      <c r="C291" s="34" t="s">
        <v>51</v>
      </c>
      <c r="D291" s="16">
        <v>22336</v>
      </c>
      <c r="E291" s="139"/>
      <c r="F291" s="16">
        <f t="shared" si="21"/>
        <v>22336</v>
      </c>
      <c r="G291" s="95">
        <v>3420</v>
      </c>
      <c r="H291" s="16">
        <f t="shared" si="22"/>
        <v>18916</v>
      </c>
      <c r="I291" s="16">
        <v>95</v>
      </c>
      <c r="J291" s="100">
        <f t="shared" si="23"/>
        <v>1797020</v>
      </c>
      <c r="K291" s="71">
        <f>H289</f>
        <v>120</v>
      </c>
    </row>
    <row r="292" spans="1:12" x14ac:dyDescent="0.25">
      <c r="A292" s="2">
        <v>38</v>
      </c>
      <c r="B292" s="33" t="s">
        <v>222</v>
      </c>
      <c r="C292" s="34" t="s">
        <v>18</v>
      </c>
      <c r="D292" s="16">
        <v>350</v>
      </c>
      <c r="E292" s="139"/>
      <c r="F292" s="16">
        <f t="shared" si="21"/>
        <v>350</v>
      </c>
      <c r="G292" s="95"/>
      <c r="H292" s="16">
        <f t="shared" si="22"/>
        <v>350</v>
      </c>
      <c r="I292" s="16">
        <v>2420</v>
      </c>
      <c r="J292" s="100">
        <f t="shared" si="23"/>
        <v>847000</v>
      </c>
      <c r="K292" s="74">
        <v>3800</v>
      </c>
    </row>
    <row r="293" spans="1:12" x14ac:dyDescent="0.25">
      <c r="A293" s="2">
        <v>39</v>
      </c>
      <c r="B293" s="33" t="s">
        <v>223</v>
      </c>
      <c r="C293" s="35" t="s">
        <v>51</v>
      </c>
      <c r="D293" s="16">
        <v>1500</v>
      </c>
      <c r="E293" s="139"/>
      <c r="F293" s="16">
        <f t="shared" si="21"/>
        <v>1500</v>
      </c>
      <c r="G293" s="95"/>
      <c r="H293" s="16">
        <f t="shared" si="22"/>
        <v>1500</v>
      </c>
      <c r="I293" s="16">
        <v>400</v>
      </c>
      <c r="J293" s="100">
        <f t="shared" si="23"/>
        <v>600000</v>
      </c>
      <c r="K293" s="71">
        <f>H291</f>
        <v>18916</v>
      </c>
    </row>
    <row r="294" spans="1:12" x14ac:dyDescent="0.25">
      <c r="A294" s="9">
        <v>40</v>
      </c>
      <c r="B294" s="12" t="s">
        <v>293</v>
      </c>
      <c r="C294" s="34" t="s">
        <v>18</v>
      </c>
      <c r="D294" s="16">
        <v>318</v>
      </c>
      <c r="E294" s="154"/>
      <c r="F294" s="16">
        <f t="shared" si="21"/>
        <v>318</v>
      </c>
      <c r="G294" s="131">
        <v>39</v>
      </c>
      <c r="H294" s="16">
        <f t="shared" si="22"/>
        <v>279</v>
      </c>
      <c r="I294" s="16">
        <v>11000</v>
      </c>
      <c r="J294" s="100">
        <f t="shared" si="23"/>
        <v>3069000</v>
      </c>
      <c r="K294" s="71">
        <f t="shared" ref="K294" si="26">H292</f>
        <v>350</v>
      </c>
    </row>
    <row r="295" spans="1:12" x14ac:dyDescent="0.25">
      <c r="A295" s="2">
        <v>41</v>
      </c>
      <c r="B295" s="33" t="s">
        <v>225</v>
      </c>
      <c r="C295" s="34" t="s">
        <v>18</v>
      </c>
      <c r="D295" s="16">
        <v>450</v>
      </c>
      <c r="E295" s="139"/>
      <c r="F295" s="16">
        <f t="shared" si="21"/>
        <v>450</v>
      </c>
      <c r="G295" s="95"/>
      <c r="H295" s="16">
        <f t="shared" si="22"/>
        <v>450</v>
      </c>
      <c r="I295" s="16">
        <v>3000</v>
      </c>
      <c r="J295" s="100">
        <f t="shared" si="23"/>
        <v>1350000</v>
      </c>
      <c r="K295" s="71">
        <f>H294</f>
        <v>279</v>
      </c>
    </row>
    <row r="296" spans="1:12" x14ac:dyDescent="0.25">
      <c r="A296" s="2">
        <v>42</v>
      </c>
      <c r="B296" s="33" t="s">
        <v>226</v>
      </c>
      <c r="C296" s="34" t="s">
        <v>129</v>
      </c>
      <c r="D296" s="16">
        <v>159</v>
      </c>
      <c r="E296" s="139"/>
      <c r="F296" s="16">
        <f t="shared" si="21"/>
        <v>159</v>
      </c>
      <c r="G296" s="95">
        <v>45</v>
      </c>
      <c r="H296" s="16">
        <f t="shared" si="22"/>
        <v>114</v>
      </c>
      <c r="I296" s="16">
        <v>135</v>
      </c>
      <c r="J296" s="100">
        <f t="shared" si="23"/>
        <v>15390</v>
      </c>
      <c r="K296" s="71">
        <f>H277</f>
        <v>140</v>
      </c>
    </row>
    <row r="297" spans="1:12" x14ac:dyDescent="0.25">
      <c r="A297" s="2">
        <v>43</v>
      </c>
      <c r="B297" s="12" t="s">
        <v>91</v>
      </c>
      <c r="C297" s="35" t="s">
        <v>18</v>
      </c>
      <c r="D297" s="16">
        <v>36</v>
      </c>
      <c r="E297" s="139"/>
      <c r="F297" s="16">
        <f t="shared" si="21"/>
        <v>36</v>
      </c>
      <c r="G297" s="95">
        <v>2</v>
      </c>
      <c r="H297" s="16">
        <f t="shared" si="22"/>
        <v>34</v>
      </c>
      <c r="I297" s="16">
        <v>8500</v>
      </c>
      <c r="J297" s="100">
        <f t="shared" si="23"/>
        <v>289000</v>
      </c>
      <c r="K297" s="74">
        <v>800</v>
      </c>
      <c r="L297" s="94"/>
    </row>
    <row r="298" spans="1:12" x14ac:dyDescent="0.25">
      <c r="A298" s="2">
        <v>44</v>
      </c>
      <c r="B298" s="33" t="s">
        <v>249</v>
      </c>
      <c r="C298" s="35" t="s">
        <v>70</v>
      </c>
      <c r="D298" s="8">
        <v>160</v>
      </c>
      <c r="E298" s="145"/>
      <c r="F298" s="16">
        <f t="shared" si="21"/>
        <v>160</v>
      </c>
      <c r="G298" s="110"/>
      <c r="H298" s="16">
        <f t="shared" si="22"/>
        <v>160</v>
      </c>
      <c r="I298" s="16">
        <v>910</v>
      </c>
      <c r="J298" s="100">
        <f t="shared" si="23"/>
        <v>145600</v>
      </c>
      <c r="K298" s="74">
        <v>205</v>
      </c>
      <c r="L298" s="94"/>
    </row>
    <row r="299" spans="1:12" x14ac:dyDescent="0.25">
      <c r="A299" s="9">
        <v>45</v>
      </c>
      <c r="B299" s="33" t="s">
        <v>257</v>
      </c>
      <c r="C299" s="35" t="s">
        <v>18</v>
      </c>
      <c r="D299" s="8">
        <v>900</v>
      </c>
      <c r="E299" s="145"/>
      <c r="F299" s="16">
        <f t="shared" si="21"/>
        <v>900</v>
      </c>
      <c r="G299" s="110">
        <v>200</v>
      </c>
      <c r="H299" s="16">
        <f t="shared" si="22"/>
        <v>700</v>
      </c>
      <c r="I299" s="8">
        <v>3885</v>
      </c>
      <c r="J299" s="117">
        <f t="shared" si="23"/>
        <v>2719500</v>
      </c>
      <c r="K299" s="72">
        <v>38</v>
      </c>
    </row>
    <row r="300" spans="1:12" x14ac:dyDescent="0.25">
      <c r="A300" s="2">
        <v>46</v>
      </c>
      <c r="B300" s="33" t="s">
        <v>272</v>
      </c>
      <c r="C300" s="34" t="s">
        <v>18</v>
      </c>
      <c r="D300" s="16">
        <v>624</v>
      </c>
      <c r="E300" s="139"/>
      <c r="F300" s="16">
        <f t="shared" si="21"/>
        <v>624</v>
      </c>
      <c r="G300" s="95"/>
      <c r="H300" s="16">
        <f t="shared" si="22"/>
        <v>624</v>
      </c>
      <c r="I300" s="16">
        <v>450</v>
      </c>
      <c r="J300" s="95">
        <f t="shared" si="23"/>
        <v>280800</v>
      </c>
      <c r="K300" s="72">
        <v>160</v>
      </c>
    </row>
    <row r="301" spans="1:12" x14ac:dyDescent="0.25">
      <c r="A301" s="2">
        <v>47</v>
      </c>
      <c r="B301" s="33" t="s">
        <v>273</v>
      </c>
      <c r="C301" s="34" t="s">
        <v>18</v>
      </c>
      <c r="D301" s="16">
        <v>2076</v>
      </c>
      <c r="E301" s="139"/>
      <c r="F301" s="16">
        <f t="shared" si="21"/>
        <v>2076</v>
      </c>
      <c r="G301" s="95"/>
      <c r="H301" s="16">
        <f t="shared" si="22"/>
        <v>2076</v>
      </c>
      <c r="I301" s="16">
        <v>225</v>
      </c>
      <c r="J301" s="95">
        <f t="shared" si="23"/>
        <v>467100</v>
      </c>
      <c r="K301" s="73">
        <v>500</v>
      </c>
    </row>
    <row r="302" spans="1:12" x14ac:dyDescent="0.25">
      <c r="A302" s="2">
        <v>48</v>
      </c>
      <c r="B302" s="33" t="s">
        <v>274</v>
      </c>
      <c r="C302" s="34" t="s">
        <v>18</v>
      </c>
      <c r="D302" s="16">
        <v>3692</v>
      </c>
      <c r="E302" s="139"/>
      <c r="F302" s="16">
        <f t="shared" si="21"/>
        <v>3692</v>
      </c>
      <c r="G302" s="95"/>
      <c r="H302" s="16">
        <f t="shared" si="22"/>
        <v>3692</v>
      </c>
      <c r="I302" s="16">
        <v>225</v>
      </c>
      <c r="J302" s="95">
        <f t="shared" si="23"/>
        <v>830700</v>
      </c>
      <c r="K302" s="93"/>
    </row>
    <row r="303" spans="1:12" x14ac:dyDescent="0.25">
      <c r="A303" s="2">
        <v>49</v>
      </c>
      <c r="B303" s="33" t="s">
        <v>275</v>
      </c>
      <c r="C303" s="34" t="s">
        <v>18</v>
      </c>
      <c r="D303" s="16">
        <v>192</v>
      </c>
      <c r="E303" s="139"/>
      <c r="F303" s="16">
        <f t="shared" si="21"/>
        <v>192</v>
      </c>
      <c r="G303" s="95"/>
      <c r="H303" s="16">
        <f t="shared" si="22"/>
        <v>192</v>
      </c>
      <c r="I303" s="16">
        <v>225</v>
      </c>
      <c r="J303" s="95">
        <f t="shared" si="23"/>
        <v>43200</v>
      </c>
      <c r="K303" s="93"/>
    </row>
    <row r="304" spans="1:12" x14ac:dyDescent="0.25">
      <c r="A304" s="9">
        <v>50</v>
      </c>
      <c r="B304" s="33" t="s">
        <v>276</v>
      </c>
      <c r="C304" s="34" t="s">
        <v>18</v>
      </c>
      <c r="D304" s="16">
        <v>300</v>
      </c>
      <c r="E304" s="139"/>
      <c r="F304" s="16">
        <f t="shared" si="21"/>
        <v>300</v>
      </c>
      <c r="G304" s="95"/>
      <c r="H304" s="16">
        <f t="shared" si="22"/>
        <v>300</v>
      </c>
      <c r="I304" s="16">
        <v>225</v>
      </c>
      <c r="J304" s="95">
        <f t="shared" si="23"/>
        <v>67500</v>
      </c>
      <c r="K304" s="93"/>
    </row>
    <row r="305" spans="1:17" x14ac:dyDescent="0.25">
      <c r="A305" s="2">
        <v>51</v>
      </c>
      <c r="B305" s="33" t="s">
        <v>277</v>
      </c>
      <c r="C305" s="34" t="s">
        <v>51</v>
      </c>
      <c r="D305" s="16">
        <v>4800</v>
      </c>
      <c r="E305" s="139"/>
      <c r="F305" s="16">
        <f t="shared" si="21"/>
        <v>4800</v>
      </c>
      <c r="G305" s="95"/>
      <c r="H305" s="16">
        <f t="shared" si="22"/>
        <v>4800</v>
      </c>
      <c r="I305" s="16">
        <v>1200</v>
      </c>
      <c r="J305" s="95">
        <f t="shared" si="23"/>
        <v>5760000</v>
      </c>
      <c r="K305" s="93"/>
    </row>
    <row r="306" spans="1:17" x14ac:dyDescent="0.25">
      <c r="A306" s="2">
        <v>52</v>
      </c>
      <c r="B306" s="42" t="s">
        <v>278</v>
      </c>
      <c r="C306" s="43" t="s">
        <v>51</v>
      </c>
      <c r="D306" s="17">
        <v>1750</v>
      </c>
      <c r="E306" s="142"/>
      <c r="F306" s="16">
        <f t="shared" si="21"/>
        <v>1750</v>
      </c>
      <c r="G306" s="108">
        <v>250</v>
      </c>
      <c r="H306" s="16">
        <f t="shared" si="22"/>
        <v>1500</v>
      </c>
      <c r="I306" s="17">
        <v>1400</v>
      </c>
      <c r="J306" s="95">
        <f t="shared" si="23"/>
        <v>2100000</v>
      </c>
      <c r="K306" s="93"/>
    </row>
    <row r="307" spans="1:17" x14ac:dyDescent="0.25">
      <c r="A307" s="86"/>
      <c r="B307" s="379" t="s">
        <v>264</v>
      </c>
      <c r="C307" s="379"/>
      <c r="D307" s="379"/>
      <c r="E307" s="379"/>
      <c r="F307" s="379"/>
      <c r="G307" s="379"/>
      <c r="H307" s="376"/>
      <c r="I307" s="379">
        <f>SUM(J255:J306)</f>
        <v>101308934</v>
      </c>
      <c r="J307" s="376"/>
      <c r="K307" s="93"/>
    </row>
    <row r="308" spans="1:17" x14ac:dyDescent="0.25">
      <c r="K308" s="93"/>
    </row>
    <row r="309" spans="1:17" ht="15.75" x14ac:dyDescent="0.25">
      <c r="A309" s="377" t="s">
        <v>235</v>
      </c>
      <c r="B309" s="377"/>
      <c r="C309" s="377"/>
      <c r="D309" s="377"/>
      <c r="E309" s="377"/>
      <c r="F309" s="377"/>
      <c r="G309" s="377"/>
      <c r="H309" s="377"/>
      <c r="I309" s="377"/>
      <c r="J309" s="377"/>
    </row>
    <row r="310" spans="1:17" ht="15.75" x14ac:dyDescent="0.25">
      <c r="A310" s="377" t="s">
        <v>236</v>
      </c>
      <c r="B310" s="377"/>
      <c r="C310" s="377"/>
      <c r="D310" s="377"/>
      <c r="E310" s="377"/>
      <c r="F310" s="377"/>
      <c r="G310" s="377"/>
      <c r="H310" s="377"/>
      <c r="I310" s="377"/>
      <c r="J310" s="377"/>
    </row>
    <row r="311" spans="1:17" s="180" customFormat="1" ht="15.75" customHeight="1" x14ac:dyDescent="0.25">
      <c r="A311" s="378" t="str">
        <f>A192</f>
        <v>Bulan :FEBRUARI 2023</v>
      </c>
      <c r="B311" s="378"/>
      <c r="C311" s="378"/>
      <c r="D311" s="378"/>
      <c r="E311" s="378"/>
      <c r="F311" s="378"/>
      <c r="G311" s="378"/>
      <c r="H311" s="378"/>
      <c r="I311" s="378"/>
      <c r="J311" s="378"/>
      <c r="L311"/>
      <c r="M311"/>
      <c r="N311"/>
      <c r="O311"/>
      <c r="P311"/>
      <c r="Q311"/>
    </row>
    <row r="312" spans="1:17" s="180" customFormat="1" ht="15.75" customHeight="1" x14ac:dyDescent="0.25">
      <c r="A312" s="175"/>
      <c r="B312" s="175"/>
      <c r="C312" s="175"/>
      <c r="D312" s="175"/>
      <c r="E312" s="157"/>
      <c r="F312" s="175"/>
      <c r="G312" s="119"/>
      <c r="H312" s="175"/>
      <c r="I312" s="175"/>
      <c r="J312" s="119"/>
      <c r="L312"/>
      <c r="M312"/>
      <c r="N312"/>
      <c r="O312"/>
      <c r="P312"/>
      <c r="Q312"/>
    </row>
    <row r="313" spans="1:17" s="180" customFormat="1" x14ac:dyDescent="0.25">
      <c r="A313" s="175"/>
      <c r="B313" s="175"/>
      <c r="C313" s="175"/>
      <c r="D313" s="175"/>
      <c r="E313" s="157"/>
      <c r="F313" s="175"/>
      <c r="G313" s="119"/>
      <c r="H313" s="175"/>
      <c r="I313" s="175"/>
      <c r="J313" s="119"/>
      <c r="L313"/>
      <c r="M313"/>
      <c r="N313"/>
      <c r="O313"/>
      <c r="P313"/>
      <c r="Q313"/>
    </row>
    <row r="314" spans="1:17" s="180" customFormat="1" x14ac:dyDescent="0.25">
      <c r="A314" s="389" t="s">
        <v>3</v>
      </c>
      <c r="B314" s="389" t="s">
        <v>4</v>
      </c>
      <c r="C314" s="389" t="s">
        <v>153</v>
      </c>
      <c r="D314" s="1" t="s">
        <v>6</v>
      </c>
      <c r="E314" s="147" t="s">
        <v>7</v>
      </c>
      <c r="F314" s="389" t="s">
        <v>8</v>
      </c>
      <c r="G314" s="112" t="s">
        <v>7</v>
      </c>
      <c r="H314" s="389" t="s">
        <v>6</v>
      </c>
      <c r="I314" s="1" t="s">
        <v>263</v>
      </c>
      <c r="J314" s="112" t="s">
        <v>8</v>
      </c>
      <c r="L314"/>
      <c r="M314"/>
      <c r="N314"/>
      <c r="O314"/>
      <c r="P314"/>
      <c r="Q314"/>
    </row>
    <row r="315" spans="1:17" s="180" customFormat="1" x14ac:dyDescent="0.25">
      <c r="A315" s="390"/>
      <c r="B315" s="390"/>
      <c r="C315" s="390"/>
      <c r="D315" s="54" t="s">
        <v>237</v>
      </c>
      <c r="E315" s="140" t="s">
        <v>10</v>
      </c>
      <c r="F315" s="390"/>
      <c r="G315" s="120" t="s">
        <v>11</v>
      </c>
      <c r="H315" s="390"/>
      <c r="I315" s="54" t="s">
        <v>5</v>
      </c>
      <c r="J315" s="120" t="s">
        <v>263</v>
      </c>
      <c r="L315"/>
      <c r="M315"/>
      <c r="N315"/>
      <c r="O315"/>
      <c r="P315"/>
      <c r="Q315"/>
    </row>
    <row r="316" spans="1:17" s="180" customFormat="1" x14ac:dyDescent="0.25">
      <c r="A316" s="82">
        <v>1</v>
      </c>
      <c r="B316" s="82">
        <v>2</v>
      </c>
      <c r="C316" s="82">
        <v>3</v>
      </c>
      <c r="D316" s="3">
        <v>4</v>
      </c>
      <c r="E316" s="137">
        <v>5</v>
      </c>
      <c r="F316" s="82">
        <v>6</v>
      </c>
      <c r="G316" s="104">
        <v>7</v>
      </c>
      <c r="H316" s="82">
        <v>8</v>
      </c>
      <c r="I316" s="3">
        <v>9</v>
      </c>
      <c r="J316" s="104">
        <v>10</v>
      </c>
      <c r="L316"/>
      <c r="M316"/>
      <c r="N316"/>
      <c r="O316"/>
      <c r="P316"/>
      <c r="Q316"/>
    </row>
    <row r="317" spans="1:17" s="180" customFormat="1" x14ac:dyDescent="0.25">
      <c r="A317" s="2"/>
      <c r="B317" s="2"/>
      <c r="C317" s="2"/>
      <c r="D317" s="2"/>
      <c r="E317" s="156"/>
      <c r="F317" s="2"/>
      <c r="G317" s="133"/>
      <c r="H317" s="2"/>
      <c r="I317" s="5"/>
      <c r="J317" s="121"/>
      <c r="L317"/>
      <c r="M317"/>
      <c r="N317"/>
      <c r="O317"/>
      <c r="P317"/>
      <c r="Q317"/>
    </row>
    <row r="318" spans="1:17" s="180" customFormat="1" x14ac:dyDescent="0.25">
      <c r="A318" s="9">
        <v>1</v>
      </c>
      <c r="B318" s="10" t="s">
        <v>238</v>
      </c>
      <c r="C318" s="10"/>
      <c r="D318" s="7"/>
      <c r="E318" s="145"/>
      <c r="F318" s="8"/>
      <c r="G318" s="110"/>
      <c r="H318" s="8"/>
      <c r="I318" s="16"/>
      <c r="J318" s="118"/>
      <c r="L318"/>
      <c r="M318"/>
      <c r="N318"/>
      <c r="O318"/>
      <c r="P318"/>
      <c r="Q318"/>
    </row>
    <row r="319" spans="1:17" s="180" customFormat="1" x14ac:dyDescent="0.25">
      <c r="A319" s="9">
        <v>2</v>
      </c>
      <c r="B319" s="10" t="s">
        <v>239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3</v>
      </c>
      <c r="B320" s="10" t="s">
        <v>240</v>
      </c>
      <c r="C320" s="10"/>
      <c r="D320" s="7"/>
      <c r="E320" s="145"/>
      <c r="F320" s="8"/>
      <c r="G320" s="110"/>
      <c r="H320" s="8"/>
      <c r="I320" s="16"/>
      <c r="J320" s="118"/>
      <c r="L320"/>
      <c r="M320"/>
      <c r="N320"/>
      <c r="O320"/>
      <c r="P320"/>
      <c r="Q320"/>
    </row>
    <row r="321" spans="1:17" s="180" customFormat="1" x14ac:dyDescent="0.25">
      <c r="A321" s="9">
        <v>4</v>
      </c>
      <c r="B321" s="10" t="s">
        <v>241</v>
      </c>
      <c r="C321" s="9" t="s">
        <v>242</v>
      </c>
      <c r="D321" s="16">
        <v>25</v>
      </c>
      <c r="E321" s="139"/>
      <c r="F321" s="16">
        <f>D321+E321</f>
        <v>25</v>
      </c>
      <c r="G321" s="95">
        <v>22</v>
      </c>
      <c r="H321" s="16">
        <f>F321-G321</f>
        <v>3</v>
      </c>
      <c r="I321" s="16">
        <v>1300500</v>
      </c>
      <c r="J321" s="118">
        <f>I321*H321</f>
        <v>3901500</v>
      </c>
      <c r="L321"/>
      <c r="M321"/>
      <c r="N321"/>
      <c r="O321"/>
      <c r="P321"/>
      <c r="Q321"/>
    </row>
    <row r="322" spans="1:17" s="180" customFormat="1" x14ac:dyDescent="0.25">
      <c r="A322" s="9">
        <v>5</v>
      </c>
      <c r="B322" s="10" t="s">
        <v>243</v>
      </c>
      <c r="C322" s="9" t="s">
        <v>242</v>
      </c>
      <c r="D322" s="16">
        <v>19</v>
      </c>
      <c r="E322" s="139"/>
      <c r="F322" s="16">
        <f>D322+E322</f>
        <v>19</v>
      </c>
      <c r="G322" s="95">
        <v>11</v>
      </c>
      <c r="H322" s="16">
        <f>F322-G322</f>
        <v>8</v>
      </c>
      <c r="I322" s="16">
        <v>220500</v>
      </c>
      <c r="J322" s="118">
        <f>I322*H322</f>
        <v>1764000</v>
      </c>
      <c r="L322"/>
      <c r="M322"/>
      <c r="N322"/>
      <c r="O322"/>
      <c r="P322"/>
      <c r="Q322"/>
    </row>
    <row r="323" spans="1:17" s="180" customFormat="1" x14ac:dyDescent="0.25">
      <c r="A323" s="9">
        <v>6</v>
      </c>
      <c r="B323" s="10" t="s">
        <v>244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7</v>
      </c>
      <c r="B324" s="10" t="s">
        <v>245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>
        <v>8</v>
      </c>
      <c r="B325" s="10" t="s">
        <v>246</v>
      </c>
      <c r="C325" s="10"/>
      <c r="D325" s="7"/>
      <c r="E325" s="145"/>
      <c r="F325" s="8"/>
      <c r="G325" s="110"/>
      <c r="H325" s="8"/>
      <c r="I325" s="16"/>
      <c r="J325" s="118"/>
      <c r="L325"/>
      <c r="M325"/>
      <c r="N325"/>
      <c r="O325"/>
      <c r="P325"/>
      <c r="Q325"/>
    </row>
    <row r="326" spans="1:17" s="180" customFormat="1" x14ac:dyDescent="0.25">
      <c r="A326" s="9"/>
      <c r="B326" s="10"/>
      <c r="C326" s="10"/>
      <c r="D326" s="10"/>
      <c r="E326" s="139"/>
      <c r="F326" s="10"/>
      <c r="G326" s="95"/>
      <c r="H326" s="10"/>
      <c r="I326" s="10"/>
      <c r="J326" s="118"/>
      <c r="L326"/>
      <c r="M326"/>
      <c r="N326"/>
      <c r="O326"/>
      <c r="P326"/>
      <c r="Q326"/>
    </row>
    <row r="327" spans="1:17" s="180" customFormat="1" x14ac:dyDescent="0.25">
      <c r="A327" s="9"/>
      <c r="B327" s="10"/>
      <c r="C327" s="10"/>
      <c r="D327" s="10"/>
      <c r="E327" s="139"/>
      <c r="F327" s="10"/>
      <c r="G327" s="95"/>
      <c r="H327" s="10"/>
      <c r="I327" s="10"/>
      <c r="J327" s="118"/>
      <c r="L327"/>
      <c r="M327"/>
      <c r="N327"/>
      <c r="O327"/>
      <c r="P327"/>
      <c r="Q327"/>
    </row>
    <row r="328" spans="1:17" s="180" customFormat="1" x14ac:dyDescent="0.25">
      <c r="A328" s="45"/>
      <c r="B328" s="45"/>
      <c r="C328" s="45"/>
      <c r="D328" s="45"/>
      <c r="E328" s="156"/>
      <c r="F328" s="45"/>
      <c r="G328" s="117"/>
      <c r="H328" s="45"/>
      <c r="I328" s="7"/>
      <c r="J328" s="122"/>
      <c r="L328"/>
      <c r="M328"/>
      <c r="N328"/>
      <c r="O328"/>
      <c r="P328"/>
      <c r="Q328"/>
    </row>
    <row r="329" spans="1:17" s="180" customFormat="1" x14ac:dyDescent="0.25">
      <c r="A329" s="87"/>
      <c r="B329" s="372" t="s">
        <v>264</v>
      </c>
      <c r="C329" s="372"/>
      <c r="D329" s="372"/>
      <c r="E329" s="372"/>
      <c r="F329" s="372"/>
      <c r="G329" s="372"/>
      <c r="H329" s="373"/>
      <c r="I329" s="374">
        <f>SUM(J321:J322)</f>
        <v>5665500</v>
      </c>
      <c r="J329" s="373"/>
      <c r="L329"/>
      <c r="M329"/>
      <c r="N329"/>
      <c r="O329"/>
      <c r="P329"/>
      <c r="Q329"/>
    </row>
    <row r="330" spans="1:17" s="180" customFormat="1" x14ac:dyDescent="0.25">
      <c r="A330"/>
      <c r="E330" s="158"/>
      <c r="G330" s="123"/>
      <c r="I330" s="181"/>
      <c r="J330" s="123"/>
      <c r="L330"/>
      <c r="M330"/>
      <c r="N330"/>
      <c r="O330"/>
      <c r="P330"/>
      <c r="Q330"/>
    </row>
    <row r="331" spans="1:17" s="180" customFormat="1" x14ac:dyDescent="0.25">
      <c r="A331"/>
      <c r="E331" s="158"/>
      <c r="G331" s="123"/>
      <c r="I331" s="181"/>
      <c r="J331" s="123"/>
      <c r="L331"/>
      <c r="M331"/>
      <c r="N331"/>
      <c r="O331"/>
      <c r="P331"/>
      <c r="Q331"/>
    </row>
    <row r="332" spans="1:17" x14ac:dyDescent="0.25">
      <c r="E332" s="368" t="s">
        <v>2</v>
      </c>
      <c r="F332" s="368"/>
      <c r="G332" s="368"/>
      <c r="H332" t="s">
        <v>270</v>
      </c>
      <c r="I332" s="369">
        <f>I146+I159</f>
        <v>186415751</v>
      </c>
      <c r="J332" s="369"/>
    </row>
    <row r="333" spans="1:17" x14ac:dyDescent="0.25">
      <c r="E333" s="368" t="s">
        <v>365</v>
      </c>
      <c r="F333" s="368"/>
      <c r="G333" s="368"/>
      <c r="H333" t="s">
        <v>270</v>
      </c>
      <c r="I333" s="369">
        <f>I189</f>
        <v>168150000</v>
      </c>
      <c r="J333" s="369"/>
    </row>
    <row r="334" spans="1:17" x14ac:dyDescent="0.25">
      <c r="E334" s="368" t="s">
        <v>152</v>
      </c>
      <c r="F334" s="368"/>
      <c r="G334" s="368"/>
      <c r="H334" t="s">
        <v>270</v>
      </c>
      <c r="I334" s="369">
        <f>I245</f>
        <v>114844513.17</v>
      </c>
      <c r="J334" s="369"/>
    </row>
    <row r="335" spans="1:17" x14ac:dyDescent="0.25">
      <c r="E335" s="368" t="s">
        <v>192</v>
      </c>
      <c r="F335" s="368"/>
      <c r="G335" s="368"/>
      <c r="H335" t="s">
        <v>270</v>
      </c>
      <c r="I335" s="369">
        <f>I307</f>
        <v>101308934</v>
      </c>
      <c r="J335" s="369"/>
    </row>
    <row r="336" spans="1:17" x14ac:dyDescent="0.25">
      <c r="E336" s="368" t="s">
        <v>227</v>
      </c>
      <c r="F336" s="368"/>
      <c r="G336" s="368"/>
      <c r="H336" t="s">
        <v>270</v>
      </c>
      <c r="I336" s="369">
        <f>I178</f>
        <v>66703123</v>
      </c>
      <c r="J336" s="369"/>
    </row>
    <row r="337" spans="1:10" x14ac:dyDescent="0.25">
      <c r="E337" s="368" t="s">
        <v>269</v>
      </c>
      <c r="F337" s="368"/>
      <c r="G337" s="368"/>
      <c r="H337" t="s">
        <v>270</v>
      </c>
      <c r="I337" s="369">
        <f>I329</f>
        <v>5665500</v>
      </c>
      <c r="J337" s="369"/>
    </row>
    <row r="338" spans="1:10" x14ac:dyDescent="0.25">
      <c r="E338" s="368" t="s">
        <v>302</v>
      </c>
      <c r="F338" s="368"/>
      <c r="G338" s="368"/>
      <c r="H338" t="s">
        <v>270</v>
      </c>
      <c r="I338" s="369">
        <f>'[7]JANUARI 2023'!$I$297:$J$297</f>
        <v>235132450</v>
      </c>
      <c r="J338" s="369"/>
    </row>
    <row r="339" spans="1:10" x14ac:dyDescent="0.25">
      <c r="E339" s="370" t="s">
        <v>264</v>
      </c>
      <c r="F339" s="370"/>
      <c r="G339" s="370"/>
      <c r="H339" s="92"/>
      <c r="I339" s="371">
        <f>SUM(I332:J338)</f>
        <v>878220271.17000008</v>
      </c>
      <c r="J339" s="371"/>
    </row>
    <row r="342" spans="1:10" x14ac:dyDescent="0.25">
      <c r="A342" s="367" t="s">
        <v>301</v>
      </c>
      <c r="B342" s="367"/>
      <c r="C342" s="367"/>
      <c r="D342" s="367"/>
      <c r="E342" s="367"/>
      <c r="F342" s="367"/>
      <c r="G342" s="367"/>
      <c r="H342" s="367"/>
      <c r="I342" s="367"/>
      <c r="J342" s="367"/>
    </row>
    <row r="343" spans="1:10" x14ac:dyDescent="0.25">
      <c r="A343" s="367" t="s">
        <v>268</v>
      </c>
      <c r="B343" s="367"/>
      <c r="C343" s="367"/>
      <c r="D343" s="367"/>
      <c r="E343" s="367"/>
      <c r="F343" s="367"/>
      <c r="G343" s="367"/>
      <c r="H343" s="367"/>
      <c r="I343" s="367"/>
      <c r="J343" s="367"/>
    </row>
    <row r="344" spans="1:10" x14ac:dyDescent="0.25">
      <c r="A344" s="183"/>
      <c r="B344" s="183"/>
      <c r="C344" s="183"/>
      <c r="D344" s="183"/>
      <c r="E344" s="174"/>
      <c r="F344" s="183"/>
      <c r="G344" s="174"/>
      <c r="H344" s="183"/>
      <c r="I344" s="183"/>
      <c r="J344" s="174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x14ac:dyDescent="0.25">
      <c r="A346" s="183"/>
      <c r="B346" s="183"/>
      <c r="C346" s="183"/>
      <c r="D346" s="183"/>
      <c r="E346" s="174"/>
      <c r="F346" s="183"/>
      <c r="G346" s="174"/>
      <c r="H346" s="183"/>
      <c r="I346" s="183"/>
      <c r="J346" s="174"/>
    </row>
    <row r="347" spans="1:10" ht="15.75" customHeight="1" x14ac:dyDescent="0.25">
      <c r="A347" s="366" t="s">
        <v>266</v>
      </c>
      <c r="B347" s="366"/>
      <c r="C347" s="366"/>
      <c r="D347" s="366"/>
      <c r="E347" s="366"/>
      <c r="F347" s="366"/>
      <c r="G347" s="366"/>
      <c r="H347" s="366"/>
      <c r="I347" s="366"/>
      <c r="J347" s="366"/>
    </row>
    <row r="348" spans="1:10" x14ac:dyDescent="0.25">
      <c r="A348" s="367" t="s">
        <v>267</v>
      </c>
      <c r="B348" s="367"/>
      <c r="C348" s="367"/>
      <c r="D348" s="367"/>
      <c r="E348" s="367"/>
      <c r="F348" s="367"/>
      <c r="G348" s="367"/>
      <c r="H348" s="367"/>
      <c r="I348" s="367"/>
      <c r="J348" s="367"/>
    </row>
  </sheetData>
  <mergeCells count="88">
    <mergeCell ref="A2:J2"/>
    <mergeCell ref="A3:J3"/>
    <mergeCell ref="A4:J4"/>
    <mergeCell ref="A7:A8"/>
    <mergeCell ref="B7:B8"/>
    <mergeCell ref="C7:C8"/>
    <mergeCell ref="F7:F8"/>
    <mergeCell ref="H7:H8"/>
    <mergeCell ref="A151:A152"/>
    <mergeCell ref="B151:B152"/>
    <mergeCell ref="C151:C152"/>
    <mergeCell ref="F151:F152"/>
    <mergeCell ref="H151:H152"/>
    <mergeCell ref="B146:H146"/>
    <mergeCell ref="I146:J146"/>
    <mergeCell ref="A148:J148"/>
    <mergeCell ref="A149:J149"/>
    <mergeCell ref="A150:J150"/>
    <mergeCell ref="A159:H159"/>
    <mergeCell ref="I159:J159"/>
    <mergeCell ref="A161:J161"/>
    <mergeCell ref="A162:J162"/>
    <mergeCell ref="A164:A165"/>
    <mergeCell ref="B164:B165"/>
    <mergeCell ref="C164:C165"/>
    <mergeCell ref="D164:D165"/>
    <mergeCell ref="F164:F165"/>
    <mergeCell ref="H164:H165"/>
    <mergeCell ref="D251:D252"/>
    <mergeCell ref="F251:F252"/>
    <mergeCell ref="H251:H252"/>
    <mergeCell ref="B178:H178"/>
    <mergeCell ref="I178:J178"/>
    <mergeCell ref="A191:J191"/>
    <mergeCell ref="A192:J192"/>
    <mergeCell ref="A194:A195"/>
    <mergeCell ref="B194:B195"/>
    <mergeCell ref="C194:C195"/>
    <mergeCell ref="F194:F195"/>
    <mergeCell ref="H194:H195"/>
    <mergeCell ref="A182:J182"/>
    <mergeCell ref="A184:A185"/>
    <mergeCell ref="B184:B185"/>
    <mergeCell ref="C184:C185"/>
    <mergeCell ref="E334:G334"/>
    <mergeCell ref="I334:J334"/>
    <mergeCell ref="B307:H307"/>
    <mergeCell ref="I307:J307"/>
    <mergeCell ref="A309:J309"/>
    <mergeCell ref="A310:J310"/>
    <mergeCell ref="A311:J311"/>
    <mergeCell ref="A314:A315"/>
    <mergeCell ref="B314:B315"/>
    <mergeCell ref="C314:C315"/>
    <mergeCell ref="F314:F315"/>
    <mergeCell ref="H314:H315"/>
    <mergeCell ref="A181:J181"/>
    <mergeCell ref="A347:J347"/>
    <mergeCell ref="A348:J348"/>
    <mergeCell ref="E338:G338"/>
    <mergeCell ref="I338:J338"/>
    <mergeCell ref="E339:G339"/>
    <mergeCell ref="I339:J339"/>
    <mergeCell ref="A342:J342"/>
    <mergeCell ref="A343:J343"/>
    <mergeCell ref="E335:G335"/>
    <mergeCell ref="I335:J335"/>
    <mergeCell ref="E336:G336"/>
    <mergeCell ref="I336:J336"/>
    <mergeCell ref="E337:G337"/>
    <mergeCell ref="I337:J337"/>
    <mergeCell ref="B329:H329"/>
    <mergeCell ref="A189:H189"/>
    <mergeCell ref="I189:J189"/>
    <mergeCell ref="E333:G333"/>
    <mergeCell ref="I333:J333"/>
    <mergeCell ref="F184:F185"/>
    <mergeCell ref="H184:H185"/>
    <mergeCell ref="I329:J329"/>
    <mergeCell ref="E332:G332"/>
    <mergeCell ref="I332:J332"/>
    <mergeCell ref="A245:H245"/>
    <mergeCell ref="I245:J245"/>
    <mergeCell ref="A248:J248"/>
    <mergeCell ref="A249:J249"/>
    <mergeCell ref="A251:A252"/>
    <mergeCell ref="B251:B252"/>
    <mergeCell ref="C251:C25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10" man="1"/>
    <brk id="129" max="9" man="1"/>
    <brk id="189" max="9" man="1"/>
    <brk id="246" max="9" man="1"/>
    <brk id="30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7"/>
  <sheetViews>
    <sheetView topLeftCell="A157" zoomScaleNormal="100" zoomScaleSheetLayoutView="100" workbookViewId="0">
      <selection activeCell="Q345" sqref="Q345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362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'FEBRUARI 2023'!H11</f>
        <v>5730</v>
      </c>
      <c r="E11" s="139"/>
      <c r="F11" s="16">
        <f>D11+E11</f>
        <v>5730</v>
      </c>
      <c r="G11" s="95">
        <v>1770</v>
      </c>
      <c r="H11" s="16">
        <f>F11-G11</f>
        <v>3960</v>
      </c>
      <c r="I11" s="16">
        <v>180</v>
      </c>
      <c r="J11" s="95">
        <f>H11*I11</f>
        <v>712800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'FEBRUARI 2023'!H12</f>
        <v>5815</v>
      </c>
      <c r="E12" s="139"/>
      <c r="F12" s="16">
        <f t="shared" ref="F12:F75" si="0">D12+E12</f>
        <v>5815</v>
      </c>
      <c r="G12" s="95">
        <v>510</v>
      </c>
      <c r="H12" s="16">
        <f t="shared" ref="H12:H75" si="1">F12-G12</f>
        <v>5305</v>
      </c>
      <c r="I12" s="16">
        <v>260</v>
      </c>
      <c r="J12" s="95">
        <f t="shared" ref="J12:J63" si="2">H12*I12</f>
        <v>1379300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'FEBRUARI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'FEBRUARI 2023'!H14</f>
        <v>116</v>
      </c>
      <c r="E14" s="139"/>
      <c r="F14" s="16">
        <f t="shared" si="0"/>
        <v>116</v>
      </c>
      <c r="G14" s="95">
        <v>8</v>
      </c>
      <c r="H14" s="16">
        <f t="shared" si="1"/>
        <v>108</v>
      </c>
      <c r="I14" s="16">
        <v>4300</v>
      </c>
      <c r="J14" s="95">
        <f t="shared" si="2"/>
        <v>464400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'FEBRUARI 2023'!H15</f>
        <v>0</v>
      </c>
      <c r="E15" s="139"/>
      <c r="F15" s="16">
        <f t="shared" si="0"/>
        <v>0</v>
      </c>
      <c r="G15" s="95"/>
      <c r="H15" s="16">
        <f t="shared" si="1"/>
        <v>0</v>
      </c>
      <c r="I15" s="16">
        <v>10000</v>
      </c>
      <c r="J15" s="95">
        <f t="shared" si="2"/>
        <v>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'FEBRUARI 2023'!H16</f>
        <v>160</v>
      </c>
      <c r="E16" s="139"/>
      <c r="F16" s="16">
        <f t="shared" si="0"/>
        <v>160</v>
      </c>
      <c r="G16" s="95">
        <v>12</v>
      </c>
      <c r="H16" s="16">
        <f t="shared" si="1"/>
        <v>148</v>
      </c>
      <c r="I16" s="16">
        <v>23000</v>
      </c>
      <c r="J16" s="95">
        <f t="shared" si="2"/>
        <v>3404000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'FEBRUARI 2023'!H17</f>
        <v>132</v>
      </c>
      <c r="E17" s="139"/>
      <c r="F17" s="16">
        <f t="shared" si="0"/>
        <v>132</v>
      </c>
      <c r="G17" s="95">
        <v>8</v>
      </c>
      <c r="H17" s="16">
        <f t="shared" si="1"/>
        <v>124</v>
      </c>
      <c r="I17" s="16">
        <v>24700</v>
      </c>
      <c r="J17" s="95">
        <f t="shared" si="2"/>
        <v>3062800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'FEBRUARI 2023'!H18</f>
        <v>54</v>
      </c>
      <c r="E18" s="139"/>
      <c r="F18" s="16">
        <f t="shared" si="0"/>
        <v>54</v>
      </c>
      <c r="G18" s="95">
        <v>10</v>
      </c>
      <c r="H18" s="16">
        <f t="shared" si="1"/>
        <v>44</v>
      </c>
      <c r="I18" s="16">
        <v>39700</v>
      </c>
      <c r="J18" s="95">
        <f t="shared" si="2"/>
        <v>1746800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'FEBRUARI 2023'!H19</f>
        <v>62</v>
      </c>
      <c r="E19" s="139"/>
      <c r="F19" s="16">
        <f t="shared" si="0"/>
        <v>62</v>
      </c>
      <c r="G19" s="95">
        <v>11</v>
      </c>
      <c r="H19" s="16">
        <f t="shared" si="1"/>
        <v>51</v>
      </c>
      <c r="I19" s="16">
        <v>37700</v>
      </c>
      <c r="J19" s="95">
        <f t="shared" si="2"/>
        <v>1922700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'FEBRUARI 2023'!H20</f>
        <v>56</v>
      </c>
      <c r="E20" s="139"/>
      <c r="F20" s="16">
        <f t="shared" si="0"/>
        <v>56</v>
      </c>
      <c r="G20" s="95">
        <v>6</v>
      </c>
      <c r="H20" s="16">
        <f t="shared" si="1"/>
        <v>50</v>
      </c>
      <c r="I20" s="16">
        <v>11800</v>
      </c>
      <c r="J20" s="95">
        <f t="shared" si="2"/>
        <v>590000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'FEBRUARI 2023'!H21</f>
        <v>0</v>
      </c>
      <c r="E21" s="139"/>
      <c r="F21" s="16">
        <f t="shared" si="0"/>
        <v>0</v>
      </c>
      <c r="G21" s="95"/>
      <c r="H21" s="16">
        <f t="shared" si="1"/>
        <v>0</v>
      </c>
      <c r="I21" s="16">
        <v>4000</v>
      </c>
      <c r="J21" s="95">
        <f t="shared" si="2"/>
        <v>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'FEBRUARI 2023'!H22</f>
        <v>27</v>
      </c>
      <c r="E22" s="139"/>
      <c r="F22" s="16">
        <f t="shared" si="0"/>
        <v>27</v>
      </c>
      <c r="G22" s="95">
        <v>5</v>
      </c>
      <c r="H22" s="16">
        <f t="shared" si="1"/>
        <v>22</v>
      </c>
      <c r="I22" s="16">
        <v>2500</v>
      </c>
      <c r="J22" s="95">
        <f t="shared" si="2"/>
        <v>55000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'FEBRUARI 2023'!H23</f>
        <v>16</v>
      </c>
      <c r="E23" s="139"/>
      <c r="F23" s="16">
        <f t="shared" si="0"/>
        <v>16</v>
      </c>
      <c r="G23" s="95"/>
      <c r="H23" s="16">
        <f t="shared" si="1"/>
        <v>16</v>
      </c>
      <c r="I23" s="16">
        <v>60000</v>
      </c>
      <c r="J23" s="95">
        <f t="shared" si="2"/>
        <v>960000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'FEBRUARI 2023'!H24</f>
        <v>1045</v>
      </c>
      <c r="E24" s="139"/>
      <c r="F24" s="16">
        <f t="shared" si="0"/>
        <v>1045</v>
      </c>
      <c r="G24" s="95">
        <v>98</v>
      </c>
      <c r="H24" s="16">
        <f t="shared" si="1"/>
        <v>947</v>
      </c>
      <c r="I24" s="16">
        <v>14000</v>
      </c>
      <c r="J24" s="95">
        <f t="shared" si="2"/>
        <v>13258000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'FEBRUARI 2023'!H25</f>
        <v>104</v>
      </c>
      <c r="E25" s="139"/>
      <c r="F25" s="16">
        <f t="shared" si="0"/>
        <v>104</v>
      </c>
      <c r="G25" s="95">
        <v>104</v>
      </c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'FEBRUARI 2023'!H26</f>
        <v>20</v>
      </c>
      <c r="E26" s="139"/>
      <c r="F26" s="16">
        <f t="shared" si="0"/>
        <v>20</v>
      </c>
      <c r="G26" s="95">
        <v>14</v>
      </c>
      <c r="H26" s="16">
        <f t="shared" si="1"/>
        <v>6</v>
      </c>
      <c r="I26" s="16">
        <v>9700</v>
      </c>
      <c r="J26" s="95">
        <f t="shared" si="2"/>
        <v>58200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'FEBRUARI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'FEBRUARI 2023'!H28</f>
        <v>257</v>
      </c>
      <c r="E28" s="139"/>
      <c r="F28" s="16">
        <f t="shared" si="0"/>
        <v>257</v>
      </c>
      <c r="G28" s="95">
        <v>54</v>
      </c>
      <c r="H28" s="16">
        <f t="shared" si="1"/>
        <v>203</v>
      </c>
      <c r="I28" s="16">
        <v>7500</v>
      </c>
      <c r="J28" s="95">
        <f t="shared" si="2"/>
        <v>1522500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'FEBRUARI 2023'!H29</f>
        <v>1</v>
      </c>
      <c r="E29" s="139"/>
      <c r="F29" s="16">
        <f t="shared" si="0"/>
        <v>1</v>
      </c>
      <c r="G29" s="95">
        <v>1</v>
      </c>
      <c r="H29" s="16">
        <f t="shared" si="1"/>
        <v>0</v>
      </c>
      <c r="I29" s="16">
        <v>26000</v>
      </c>
      <c r="J29" s="95">
        <f t="shared" si="2"/>
        <v>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'FEBRUARI 2023'!H30</f>
        <v>35</v>
      </c>
      <c r="E30" s="139"/>
      <c r="F30" s="16">
        <f t="shared" si="0"/>
        <v>35</v>
      </c>
      <c r="G30" s="95">
        <v>15</v>
      </c>
      <c r="H30" s="16">
        <f t="shared" si="1"/>
        <v>20</v>
      </c>
      <c r="I30" s="16">
        <v>25000</v>
      </c>
      <c r="J30" s="95">
        <f t="shared" si="2"/>
        <v>500000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'FEBRUARI 2023'!H31</f>
        <v>1056</v>
      </c>
      <c r="E31" s="139"/>
      <c r="F31" s="16">
        <f t="shared" si="0"/>
        <v>1056</v>
      </c>
      <c r="G31" s="95">
        <v>479</v>
      </c>
      <c r="H31" s="16">
        <f t="shared" si="1"/>
        <v>577</v>
      </c>
      <c r="I31" s="16">
        <v>4000</v>
      </c>
      <c r="J31" s="95">
        <f t="shared" si="2"/>
        <v>2308000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'FEBRUARI 2023'!H32</f>
        <v>1531</v>
      </c>
      <c r="E32" s="139"/>
      <c r="F32" s="16">
        <f t="shared" si="0"/>
        <v>1531</v>
      </c>
      <c r="G32" s="95">
        <v>30</v>
      </c>
      <c r="H32" s="16">
        <f t="shared" si="1"/>
        <v>1501</v>
      </c>
      <c r="I32" s="16">
        <v>5700</v>
      </c>
      <c r="J32" s="95">
        <f t="shared" si="2"/>
        <v>8555700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'FEBRUARI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'FEBRUARI 2023'!H34</f>
        <v>117</v>
      </c>
      <c r="E34" s="139"/>
      <c r="F34" s="16">
        <f t="shared" si="0"/>
        <v>117</v>
      </c>
      <c r="G34" s="95">
        <v>6</v>
      </c>
      <c r="H34" s="16">
        <f t="shared" si="1"/>
        <v>111</v>
      </c>
      <c r="I34" s="16">
        <v>24000</v>
      </c>
      <c r="J34" s="95">
        <f t="shared" si="2"/>
        <v>2664000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'FEBRUARI 2023'!H35</f>
        <v>15</v>
      </c>
      <c r="E35" s="139"/>
      <c r="F35" s="16">
        <f t="shared" si="0"/>
        <v>15</v>
      </c>
      <c r="G35" s="95">
        <v>2</v>
      </c>
      <c r="H35" s="16">
        <f t="shared" si="1"/>
        <v>13</v>
      </c>
      <c r="I35" s="16">
        <v>11600</v>
      </c>
      <c r="J35" s="95">
        <f t="shared" si="2"/>
        <v>150800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'FEBRUARI 2023'!H36</f>
        <v>185</v>
      </c>
      <c r="E36" s="139"/>
      <c r="F36" s="16">
        <f t="shared" si="0"/>
        <v>185</v>
      </c>
      <c r="G36" s="95">
        <v>18</v>
      </c>
      <c r="H36" s="16">
        <f t="shared" si="1"/>
        <v>167</v>
      </c>
      <c r="I36" s="16">
        <v>5000</v>
      </c>
      <c r="J36" s="95">
        <f t="shared" si="2"/>
        <v>835000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'FEBRUARI 2023'!H37</f>
        <v>76</v>
      </c>
      <c r="E37" s="139"/>
      <c r="F37" s="16">
        <f t="shared" si="0"/>
        <v>76</v>
      </c>
      <c r="G37" s="95">
        <v>27</v>
      </c>
      <c r="H37" s="16">
        <f t="shared" si="1"/>
        <v>49</v>
      </c>
      <c r="I37" s="16">
        <v>8000</v>
      </c>
      <c r="J37" s="95">
        <f t="shared" si="2"/>
        <v>392000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'FEBRUARI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D39" s="16">
        <f>'FEBRUARI 2023'!H39</f>
        <v>0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'FEBRUARI 2023'!H40</f>
        <v>0</v>
      </c>
      <c r="E40" s="139"/>
      <c r="F40" s="16">
        <f t="shared" si="0"/>
        <v>0</v>
      </c>
      <c r="G40" s="95"/>
      <c r="H40" s="16">
        <f t="shared" si="1"/>
        <v>0</v>
      </c>
      <c r="I40" s="16">
        <v>61000</v>
      </c>
      <c r="J40" s="95">
        <f t="shared" si="2"/>
        <v>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'FEBRUARI 2023'!H41</f>
        <v>41</v>
      </c>
      <c r="E41" s="139"/>
      <c r="F41" s="16">
        <f t="shared" si="0"/>
        <v>41</v>
      </c>
      <c r="G41" s="95">
        <v>3</v>
      </c>
      <c r="H41" s="16">
        <f t="shared" si="1"/>
        <v>38</v>
      </c>
      <c r="I41" s="16">
        <v>72000</v>
      </c>
      <c r="J41" s="95">
        <f t="shared" si="2"/>
        <v>2736000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f>'FEBRUARI 2023'!H42</f>
        <v>6</v>
      </c>
      <c r="E42" s="139"/>
      <c r="F42" s="16">
        <f t="shared" si="0"/>
        <v>6</v>
      </c>
      <c r="G42" s="95">
        <v>4</v>
      </c>
      <c r="H42" s="16">
        <f t="shared" si="1"/>
        <v>2</v>
      </c>
      <c r="I42" s="16">
        <v>56400</v>
      </c>
      <c r="J42" s="95">
        <f t="shared" si="2"/>
        <v>112800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'FEBRUARI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'FEBRUARI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'FEBRUARI 2023'!H45</f>
        <v>3</v>
      </c>
      <c r="E45" s="139"/>
      <c r="F45" s="16">
        <f t="shared" si="0"/>
        <v>3</v>
      </c>
      <c r="G45" s="95">
        <v>3</v>
      </c>
      <c r="H45" s="16">
        <f t="shared" si="1"/>
        <v>0</v>
      </c>
      <c r="I45" s="16">
        <v>565500</v>
      </c>
      <c r="J45" s="95">
        <f t="shared" si="2"/>
        <v>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'FEBRUARI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'FEBRUARI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'FEBRUARI 2023'!H48</f>
        <v>10</v>
      </c>
      <c r="E48" s="139"/>
      <c r="F48" s="16">
        <f t="shared" si="0"/>
        <v>10</v>
      </c>
      <c r="G48" s="95">
        <v>10</v>
      </c>
      <c r="H48" s="16">
        <f t="shared" si="1"/>
        <v>0</v>
      </c>
      <c r="I48" s="16">
        <v>17000</v>
      </c>
      <c r="J48" s="95">
        <f t="shared" si="2"/>
        <v>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'FEBRUARI 2023'!H49</f>
        <v>0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'FEBRUARI 2023'!H50</f>
        <v>13</v>
      </c>
      <c r="E50" s="139"/>
      <c r="F50" s="16">
        <f t="shared" si="0"/>
        <v>13</v>
      </c>
      <c r="G50" s="95">
        <v>5</v>
      </c>
      <c r="H50" s="16">
        <f t="shared" si="1"/>
        <v>8</v>
      </c>
      <c r="I50" s="16">
        <v>10000</v>
      </c>
      <c r="J50" s="95">
        <f t="shared" si="2"/>
        <v>80000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'FEBRUARI 2023'!H51</f>
        <v>15</v>
      </c>
      <c r="E51" s="139"/>
      <c r="F51" s="16">
        <f t="shared" si="0"/>
        <v>15</v>
      </c>
      <c r="G51" s="95"/>
      <c r="H51" s="16">
        <f t="shared" si="1"/>
        <v>15</v>
      </c>
      <c r="I51" s="16">
        <v>80200</v>
      </c>
      <c r="J51" s="95">
        <f t="shared" si="2"/>
        <v>1203000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'FEBRUARI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'FEBRUARI 2023'!H53</f>
        <v>50</v>
      </c>
      <c r="E53" s="139"/>
      <c r="F53" s="16">
        <f t="shared" si="0"/>
        <v>50</v>
      </c>
      <c r="G53" s="95">
        <v>5</v>
      </c>
      <c r="H53" s="16">
        <f t="shared" si="1"/>
        <v>45</v>
      </c>
      <c r="I53" s="16">
        <v>5000</v>
      </c>
      <c r="J53" s="95">
        <f t="shared" si="2"/>
        <v>225000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'FEBRUARI 2023'!H54</f>
        <v>11</v>
      </c>
      <c r="E54" s="139"/>
      <c r="F54" s="16">
        <f t="shared" si="0"/>
        <v>11</v>
      </c>
      <c r="G54" s="95">
        <v>3</v>
      </c>
      <c r="H54" s="16">
        <f t="shared" si="1"/>
        <v>8</v>
      </c>
      <c r="I54" s="16">
        <v>17500</v>
      </c>
      <c r="J54" s="95">
        <f t="shared" si="2"/>
        <v>140000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'FEBRUARI 2023'!H55</f>
        <v>73</v>
      </c>
      <c r="E55" s="139"/>
      <c r="F55" s="16">
        <f t="shared" si="0"/>
        <v>73</v>
      </c>
      <c r="G55" s="95">
        <v>1</v>
      </c>
      <c r="H55" s="16">
        <f t="shared" si="1"/>
        <v>72</v>
      </c>
      <c r="I55" s="16">
        <v>18000</v>
      </c>
      <c r="J55" s="95">
        <f t="shared" si="2"/>
        <v>1296000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'FEBRUARI 2023'!H56</f>
        <v>109</v>
      </c>
      <c r="E56" s="139"/>
      <c r="F56" s="16">
        <f t="shared" si="0"/>
        <v>109</v>
      </c>
      <c r="G56" s="95">
        <v>3</v>
      </c>
      <c r="H56" s="16">
        <f t="shared" si="1"/>
        <v>106</v>
      </c>
      <c r="I56" s="16">
        <v>13200</v>
      </c>
      <c r="J56" s="95">
        <f t="shared" si="2"/>
        <v>1399200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'FEBRUARI 2023'!H57</f>
        <v>279</v>
      </c>
      <c r="E57" s="139"/>
      <c r="F57" s="16">
        <f t="shared" si="0"/>
        <v>279</v>
      </c>
      <c r="G57" s="95">
        <v>3</v>
      </c>
      <c r="H57" s="16">
        <f t="shared" si="1"/>
        <v>276</v>
      </c>
      <c r="I57" s="16">
        <v>20000</v>
      </c>
      <c r="J57" s="95">
        <f t="shared" si="2"/>
        <v>5520000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'FEBRUARI 2023'!H58</f>
        <v>17</v>
      </c>
      <c r="E58" s="139"/>
      <c r="F58" s="16">
        <f t="shared" si="0"/>
        <v>17</v>
      </c>
      <c r="G58" s="95">
        <v>14</v>
      </c>
      <c r="H58" s="16">
        <f t="shared" si="1"/>
        <v>3</v>
      </c>
      <c r="I58" s="16">
        <v>25000</v>
      </c>
      <c r="J58" s="95">
        <f t="shared" si="2"/>
        <v>75000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'FEBRUARI 2023'!H59</f>
        <v>9</v>
      </c>
      <c r="E59" s="139"/>
      <c r="F59" s="16">
        <f t="shared" si="0"/>
        <v>9</v>
      </c>
      <c r="G59" s="95">
        <v>1</v>
      </c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'FEBRUARI 2023'!H60</f>
        <v>2</v>
      </c>
      <c r="E60" s="139"/>
      <c r="F60" s="16">
        <f t="shared" si="0"/>
        <v>2</v>
      </c>
      <c r="G60" s="95">
        <v>1</v>
      </c>
      <c r="H60" s="16">
        <f t="shared" si="1"/>
        <v>1</v>
      </c>
      <c r="I60" s="16">
        <v>50000</v>
      </c>
      <c r="J60" s="95">
        <f t="shared" si="2"/>
        <v>50000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'FEBRUARI 2023'!H61</f>
        <v>0</v>
      </c>
      <c r="E61" s="139"/>
      <c r="F61" s="16">
        <f t="shared" si="0"/>
        <v>0</v>
      </c>
      <c r="G61" s="95"/>
      <c r="H61" s="16">
        <f t="shared" si="1"/>
        <v>0</v>
      </c>
      <c r="I61" s="16">
        <v>80000</v>
      </c>
      <c r="J61" s="95">
        <f t="shared" si="2"/>
        <v>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'FEBRUARI 2023'!H62</f>
        <v>100</v>
      </c>
      <c r="E62" s="139"/>
      <c r="F62" s="16">
        <f t="shared" si="0"/>
        <v>100</v>
      </c>
      <c r="G62" s="95">
        <v>6</v>
      </c>
      <c r="H62" s="16">
        <f t="shared" si="1"/>
        <v>94</v>
      </c>
      <c r="I62" s="16">
        <v>4000</v>
      </c>
      <c r="J62" s="95">
        <f t="shared" si="2"/>
        <v>376000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'FEBRUARI 2023'!H63</f>
        <v>38</v>
      </c>
      <c r="E63" s="139"/>
      <c r="F63" s="16">
        <f t="shared" si="0"/>
        <v>38</v>
      </c>
      <c r="G63" s="95">
        <v>5</v>
      </c>
      <c r="H63" s="16">
        <f t="shared" si="1"/>
        <v>33</v>
      </c>
      <c r="I63" s="16">
        <v>6000</v>
      </c>
      <c r="J63" s="95">
        <f t="shared" si="2"/>
        <v>198000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'FEBRUARI 2023'!H64</f>
        <v>29</v>
      </c>
      <c r="E64" s="142"/>
      <c r="F64" s="17">
        <f t="shared" si="0"/>
        <v>29</v>
      </c>
      <c r="G64" s="108">
        <v>7</v>
      </c>
      <c r="H64" s="17">
        <f t="shared" si="1"/>
        <v>22</v>
      </c>
      <c r="I64" s="17">
        <v>5000</v>
      </c>
      <c r="J64" s="108">
        <f>H64*I64</f>
        <v>110000</v>
      </c>
      <c r="K64" s="9"/>
    </row>
    <row r="65" spans="1:11" x14ac:dyDescent="0.25">
      <c r="A65" s="4"/>
      <c r="B65" s="47"/>
      <c r="C65" s="4"/>
      <c r="D65" s="199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'FEBRUARI 2023'!H66</f>
        <v>23</v>
      </c>
      <c r="E66" s="139"/>
      <c r="F66" s="16">
        <f t="shared" si="0"/>
        <v>23</v>
      </c>
      <c r="G66" s="95">
        <v>1</v>
      </c>
      <c r="H66" s="16">
        <f t="shared" si="1"/>
        <v>22</v>
      </c>
      <c r="I66" s="16">
        <v>5000</v>
      </c>
      <c r="J66" s="95">
        <f>H66*I66</f>
        <v>110000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'FEBRUARI 2023'!H67</f>
        <v>12</v>
      </c>
      <c r="E67" s="139"/>
      <c r="F67" s="16">
        <f t="shared" si="0"/>
        <v>12</v>
      </c>
      <c r="G67" s="95">
        <v>1</v>
      </c>
      <c r="H67" s="16">
        <f t="shared" si="1"/>
        <v>11</v>
      </c>
      <c r="I67" s="16">
        <v>16500</v>
      </c>
      <c r="J67" s="95">
        <f t="shared" ref="J67:J129" si="3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'FEBRUARI 2023'!H68</f>
        <v>16</v>
      </c>
      <c r="E68" s="139"/>
      <c r="F68" s="16">
        <f t="shared" si="0"/>
        <v>16</v>
      </c>
      <c r="G68" s="165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'FEBRUARI 2023'!H69</f>
        <v>34</v>
      </c>
      <c r="E69" s="139"/>
      <c r="F69" s="16">
        <f t="shared" si="0"/>
        <v>34</v>
      </c>
      <c r="G69" s="95">
        <v>10</v>
      </c>
      <c r="H69" s="16">
        <f t="shared" si="1"/>
        <v>24</v>
      </c>
      <c r="I69" s="16">
        <v>10500</v>
      </c>
      <c r="J69" s="95">
        <f t="shared" si="3"/>
        <v>252000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'FEBRUARI 2023'!H70</f>
        <v>35</v>
      </c>
      <c r="E70" s="139"/>
      <c r="F70" s="16">
        <f t="shared" si="0"/>
        <v>35</v>
      </c>
      <c r="G70" s="95">
        <v>6</v>
      </c>
      <c r="H70" s="16">
        <f t="shared" si="1"/>
        <v>29</v>
      </c>
      <c r="I70" s="16">
        <v>20000</v>
      </c>
      <c r="J70" s="95">
        <f t="shared" si="3"/>
        <v>580000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'FEBRUARI 2023'!H71</f>
        <v>69</v>
      </c>
      <c r="E71" s="139"/>
      <c r="F71" s="16">
        <f t="shared" si="0"/>
        <v>69</v>
      </c>
      <c r="G71" s="95">
        <v>1</v>
      </c>
      <c r="H71" s="16">
        <f t="shared" si="1"/>
        <v>68</v>
      </c>
      <c r="I71" s="16">
        <v>30500</v>
      </c>
      <c r="J71" s="95">
        <f t="shared" si="3"/>
        <v>2074000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'FEBRUARI 2023'!H72</f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'FEBRUARI 2023'!H73</f>
        <v>0</v>
      </c>
      <c r="E73" s="139"/>
      <c r="F73" s="16">
        <f t="shared" si="0"/>
        <v>0</v>
      </c>
      <c r="G73" s="95"/>
      <c r="H73" s="16">
        <f t="shared" si="1"/>
        <v>0</v>
      </c>
      <c r="I73" s="16">
        <v>55000</v>
      </c>
      <c r="J73" s="95">
        <f t="shared" si="3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'FEBRUARI 2023'!H74</f>
        <v>12</v>
      </c>
      <c r="E74" s="139"/>
      <c r="F74" s="16">
        <f t="shared" si="0"/>
        <v>12</v>
      </c>
      <c r="G74" s="95">
        <v>1</v>
      </c>
      <c r="H74" s="16">
        <f t="shared" si="1"/>
        <v>11</v>
      </c>
      <c r="I74" s="16">
        <v>4500</v>
      </c>
      <c r="J74" s="95">
        <f t="shared" si="3"/>
        <v>49500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'FEBRUARI 2023'!H75</f>
        <v>132</v>
      </c>
      <c r="E75" s="139"/>
      <c r="F75" s="16">
        <f t="shared" si="0"/>
        <v>132</v>
      </c>
      <c r="G75" s="95">
        <v>8</v>
      </c>
      <c r="H75" s="16">
        <f t="shared" si="1"/>
        <v>124</v>
      </c>
      <c r="I75" s="16">
        <v>2800</v>
      </c>
      <c r="J75" s="95">
        <f t="shared" si="3"/>
        <v>347200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'FEBRUARI 2023'!H76</f>
        <v>119</v>
      </c>
      <c r="E76" s="139"/>
      <c r="F76" s="16">
        <f t="shared" ref="F76:F137" si="4">D76+E76</f>
        <v>119</v>
      </c>
      <c r="G76" s="95">
        <v>63</v>
      </c>
      <c r="H76" s="16">
        <f t="shared" ref="H76:H137" si="5">F76-G76</f>
        <v>56</v>
      </c>
      <c r="I76" s="16">
        <v>12000</v>
      </c>
      <c r="J76" s="95">
        <f t="shared" si="3"/>
        <v>672000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'FEBRUARI 2023'!H77</f>
        <v>118</v>
      </c>
      <c r="E77" s="139"/>
      <c r="F77" s="16">
        <f t="shared" si="4"/>
        <v>118</v>
      </c>
      <c r="G77" s="95">
        <v>27</v>
      </c>
      <c r="H77" s="16">
        <f t="shared" si="5"/>
        <v>91</v>
      </c>
      <c r="I77" s="16">
        <v>9000</v>
      </c>
      <c r="J77" s="95">
        <f t="shared" si="3"/>
        <v>819000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'FEBRUARI 2023'!H78</f>
        <v>8</v>
      </c>
      <c r="E78" s="139"/>
      <c r="F78" s="16">
        <f t="shared" si="4"/>
        <v>8</v>
      </c>
      <c r="G78" s="95">
        <v>5</v>
      </c>
      <c r="H78" s="16">
        <f t="shared" si="5"/>
        <v>3</v>
      </c>
      <c r="I78" s="16">
        <v>11000</v>
      </c>
      <c r="J78" s="95">
        <f t="shared" si="3"/>
        <v>33000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'FEBRUARI 2023'!H79</f>
        <v>1340</v>
      </c>
      <c r="E79" s="139"/>
      <c r="F79" s="16">
        <f t="shared" si="4"/>
        <v>1340</v>
      </c>
      <c r="G79" s="95">
        <v>183</v>
      </c>
      <c r="H79" s="16">
        <f t="shared" si="5"/>
        <v>1157</v>
      </c>
      <c r="I79" s="16">
        <v>1400</v>
      </c>
      <c r="J79" s="95">
        <f t="shared" si="3"/>
        <v>1619800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'FEBRUARI 2023'!H80</f>
        <v>439</v>
      </c>
      <c r="E80" s="139"/>
      <c r="F80" s="16">
        <f t="shared" si="4"/>
        <v>439</v>
      </c>
      <c r="G80" s="95">
        <v>364</v>
      </c>
      <c r="H80" s="16">
        <f t="shared" si="5"/>
        <v>75</v>
      </c>
      <c r="I80" s="16">
        <v>1200</v>
      </c>
      <c r="J80" s="95">
        <f t="shared" si="3"/>
        <v>90000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'FEBRUARI 2023'!H81</f>
        <v>245</v>
      </c>
      <c r="E81" s="139"/>
      <c r="F81" s="16">
        <f t="shared" si="4"/>
        <v>245</v>
      </c>
      <c r="G81" s="95">
        <v>25</v>
      </c>
      <c r="H81" s="16">
        <f t="shared" si="5"/>
        <v>220</v>
      </c>
      <c r="I81" s="16">
        <v>16400</v>
      </c>
      <c r="J81" s="95">
        <f t="shared" si="3"/>
        <v>3608000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'FEBRUARI 2023'!H82</f>
        <v>223</v>
      </c>
      <c r="E82" s="139"/>
      <c r="F82" s="16">
        <f t="shared" si="4"/>
        <v>223</v>
      </c>
      <c r="G82" s="95">
        <v>31</v>
      </c>
      <c r="H82" s="16">
        <f t="shared" si="5"/>
        <v>192</v>
      </c>
      <c r="I82" s="16">
        <v>15000</v>
      </c>
      <c r="J82" s="95">
        <f t="shared" si="3"/>
        <v>2880000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>
        <f>'FEBRUARI 2023'!H83</f>
        <v>0</v>
      </c>
      <c r="E83" s="139"/>
      <c r="F83" s="16">
        <f t="shared" si="4"/>
        <v>0</v>
      </c>
      <c r="G83" s="95"/>
      <c r="H83" s="16">
        <f t="shared" si="5"/>
        <v>0</v>
      </c>
      <c r="I83" s="16"/>
      <c r="J83" s="95">
        <f t="shared" si="3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'FEBRUARI 2023'!H84</f>
        <v>45</v>
      </c>
      <c r="E84" s="139"/>
      <c r="F84" s="16">
        <f t="shared" si="4"/>
        <v>45</v>
      </c>
      <c r="G84" s="95"/>
      <c r="H84" s="16">
        <f t="shared" si="5"/>
        <v>45</v>
      </c>
      <c r="I84" s="16">
        <v>14000</v>
      </c>
      <c r="J84" s="95">
        <f t="shared" si="3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'FEBRUARI 2023'!H85</f>
        <v>15</v>
      </c>
      <c r="E85" s="139"/>
      <c r="F85" s="16">
        <f t="shared" si="4"/>
        <v>15</v>
      </c>
      <c r="G85" s="95">
        <v>1</v>
      </c>
      <c r="H85" s="16">
        <f t="shared" si="5"/>
        <v>14</v>
      </c>
      <c r="I85" s="16">
        <v>14000</v>
      </c>
      <c r="J85" s="95">
        <f t="shared" si="3"/>
        <v>196000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'FEBRUARI 2023'!H86</f>
        <v>15</v>
      </c>
      <c r="E86" s="139"/>
      <c r="F86" s="16">
        <f t="shared" si="4"/>
        <v>15</v>
      </c>
      <c r="G86" s="95">
        <v>11</v>
      </c>
      <c r="H86" s="16">
        <f t="shared" si="5"/>
        <v>4</v>
      </c>
      <c r="I86" s="16">
        <v>16500</v>
      </c>
      <c r="J86" s="95">
        <f t="shared" si="3"/>
        <v>66000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'FEBRUARI 2023'!H87</f>
        <v>0</v>
      </c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'FEBRUARI 2023'!H88</f>
        <v>30</v>
      </c>
      <c r="E88" s="139"/>
      <c r="F88" s="16">
        <f t="shared" si="4"/>
        <v>30</v>
      </c>
      <c r="G88" s="95">
        <v>12</v>
      </c>
      <c r="H88" s="16">
        <f t="shared" si="5"/>
        <v>18</v>
      </c>
      <c r="I88" s="16">
        <v>13000</v>
      </c>
      <c r="J88" s="95">
        <f t="shared" si="3"/>
        <v>234000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'FEBRUARI 2023'!H89</f>
        <v>22</v>
      </c>
      <c r="E89" s="139"/>
      <c r="F89" s="16">
        <f t="shared" si="4"/>
        <v>22</v>
      </c>
      <c r="G89" s="95"/>
      <c r="H89" s="16">
        <f t="shared" si="5"/>
        <v>22</v>
      </c>
      <c r="I89" s="16">
        <v>500</v>
      </c>
      <c r="J89" s="95">
        <f t="shared" si="3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'FEBRUARI 2023'!H90</f>
        <v>3</v>
      </c>
      <c r="E90" s="139"/>
      <c r="F90" s="16">
        <f t="shared" si="4"/>
        <v>3</v>
      </c>
      <c r="G90" s="95">
        <v>1</v>
      </c>
      <c r="H90" s="16">
        <f t="shared" si="5"/>
        <v>2</v>
      </c>
      <c r="I90" s="16">
        <v>13500</v>
      </c>
      <c r="J90" s="95">
        <f t="shared" si="3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'FEBRUARI 2023'!H91</f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'FEBRUARI 2023'!H92</f>
        <v>31</v>
      </c>
      <c r="E92" s="139"/>
      <c r="F92" s="16">
        <f t="shared" si="4"/>
        <v>31</v>
      </c>
      <c r="G92" s="95">
        <v>4</v>
      </c>
      <c r="H92" s="16">
        <f t="shared" si="5"/>
        <v>27</v>
      </c>
      <c r="I92" s="16">
        <v>20000</v>
      </c>
      <c r="J92" s="95">
        <f t="shared" si="3"/>
        <v>540000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'FEBRUARI 2023'!H93</f>
        <v>540</v>
      </c>
      <c r="E93" s="139"/>
      <c r="F93" s="16">
        <f t="shared" si="4"/>
        <v>540</v>
      </c>
      <c r="G93" s="95">
        <v>110</v>
      </c>
      <c r="H93" s="16">
        <f t="shared" si="5"/>
        <v>430</v>
      </c>
      <c r="I93" s="16">
        <v>300</v>
      </c>
      <c r="J93" s="95">
        <f t="shared" si="3"/>
        <v>129000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'FEBRUARI 2023'!H94</f>
        <v>4</v>
      </c>
      <c r="E94" s="139"/>
      <c r="F94" s="16">
        <f t="shared" si="4"/>
        <v>4</v>
      </c>
      <c r="G94" s="95">
        <v>4</v>
      </c>
      <c r="H94" s="16">
        <f t="shared" si="5"/>
        <v>0</v>
      </c>
      <c r="I94" s="8">
        <v>5900</v>
      </c>
      <c r="J94" s="95">
        <f t="shared" si="3"/>
        <v>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'FEBRUARI 2023'!H95</f>
        <v>0</v>
      </c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'FEBRUARI 2023'!H96</f>
        <v>94</v>
      </c>
      <c r="E96" s="139"/>
      <c r="F96" s="16">
        <f t="shared" si="4"/>
        <v>94</v>
      </c>
      <c r="G96" s="95">
        <v>6</v>
      </c>
      <c r="H96" s="16">
        <f t="shared" si="5"/>
        <v>88</v>
      </c>
      <c r="I96" s="16">
        <v>24000</v>
      </c>
      <c r="J96" s="95">
        <f t="shared" si="3"/>
        <v>2112000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'FEBRUARI 2023'!H97</f>
        <v>0</v>
      </c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'FEBRUARI 2023'!H98</f>
        <v>21</v>
      </c>
      <c r="E98" s="139"/>
      <c r="F98" s="16">
        <f t="shared" si="4"/>
        <v>21</v>
      </c>
      <c r="G98" s="95">
        <v>2</v>
      </c>
      <c r="H98" s="16">
        <f t="shared" si="5"/>
        <v>19</v>
      </c>
      <c r="I98" s="16">
        <v>13700</v>
      </c>
      <c r="J98" s="95">
        <f t="shared" si="3"/>
        <v>260300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'FEBRUARI 2023'!H99</f>
        <v>0</v>
      </c>
      <c r="E99" s="139"/>
      <c r="F99" s="16">
        <f t="shared" si="4"/>
        <v>0</v>
      </c>
      <c r="G99" s="95"/>
      <c r="H99" s="16">
        <f t="shared" si="5"/>
        <v>0</v>
      </c>
      <c r="I99" s="16">
        <v>312000</v>
      </c>
      <c r="J99" s="95">
        <f t="shared" si="3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'FEBRUARI 2023'!H100</f>
        <v>5</v>
      </c>
      <c r="E100" s="139"/>
      <c r="F100" s="16">
        <f t="shared" si="4"/>
        <v>5</v>
      </c>
      <c r="G100" s="95"/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'FEBRUARI 2023'!H101</f>
        <v>28</v>
      </c>
      <c r="E101" s="139"/>
      <c r="F101" s="16">
        <f t="shared" si="4"/>
        <v>28</v>
      </c>
      <c r="G101" s="95">
        <v>8</v>
      </c>
      <c r="H101" s="16">
        <f t="shared" si="5"/>
        <v>20</v>
      </c>
      <c r="I101" s="16">
        <v>38400</v>
      </c>
      <c r="J101" s="95">
        <f t="shared" si="3"/>
        <v>768000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'FEBRUARI 2023'!H102</f>
        <v>3</v>
      </c>
      <c r="E102" s="139"/>
      <c r="F102" s="16">
        <f t="shared" si="4"/>
        <v>3</v>
      </c>
      <c r="G102" s="95">
        <v>2</v>
      </c>
      <c r="H102" s="16">
        <f t="shared" si="5"/>
        <v>1</v>
      </c>
      <c r="I102" s="8">
        <v>82000</v>
      </c>
      <c r="J102" s="95">
        <f t="shared" si="3"/>
        <v>82000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'FEBRUARI 2023'!H103</f>
        <v>0</v>
      </c>
      <c r="E103" s="139"/>
      <c r="F103" s="16">
        <f t="shared" si="4"/>
        <v>0</v>
      </c>
      <c r="G103" s="95"/>
      <c r="H103" s="16">
        <f t="shared" si="5"/>
        <v>0</v>
      </c>
      <c r="I103" s="16">
        <v>8000</v>
      </c>
      <c r="J103" s="95">
        <f t="shared" si="3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'FEBRUARI 2023'!H104</f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'FEBRUARI 2023'!H105</f>
        <v>0</v>
      </c>
      <c r="E105" s="139"/>
      <c r="F105" s="16">
        <f t="shared" si="4"/>
        <v>0</v>
      </c>
      <c r="G105" s="95"/>
      <c r="H105" s="16">
        <f t="shared" si="5"/>
        <v>0</v>
      </c>
      <c r="I105" s="16">
        <v>12500</v>
      </c>
      <c r="J105" s="95">
        <f t="shared" si="3"/>
        <v>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'FEBRUARI 2023'!H106</f>
        <v>43</v>
      </c>
      <c r="E106" s="139"/>
      <c r="F106" s="16">
        <f t="shared" si="4"/>
        <v>43</v>
      </c>
      <c r="G106" s="95">
        <v>6</v>
      </c>
      <c r="H106" s="16">
        <f t="shared" si="5"/>
        <v>37</v>
      </c>
      <c r="I106" s="16">
        <v>97000</v>
      </c>
      <c r="J106" s="95">
        <f t="shared" si="3"/>
        <v>3589000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'FEBRUARI 2023'!H107</f>
        <v>48</v>
      </c>
      <c r="E107" s="139"/>
      <c r="F107" s="16">
        <f t="shared" si="4"/>
        <v>48</v>
      </c>
      <c r="G107" s="95">
        <v>5</v>
      </c>
      <c r="H107" s="16">
        <f t="shared" si="5"/>
        <v>43</v>
      </c>
      <c r="I107" s="16">
        <v>10000</v>
      </c>
      <c r="J107" s="95">
        <f t="shared" si="3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'FEBRUARI 2023'!H108</f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'FEBRUARI 2023'!H109</f>
        <v>50</v>
      </c>
      <c r="E109" s="139"/>
      <c r="F109" s="16">
        <f t="shared" si="4"/>
        <v>50</v>
      </c>
      <c r="G109" s="95">
        <v>1</v>
      </c>
      <c r="H109" s="16">
        <f t="shared" si="5"/>
        <v>49</v>
      </c>
      <c r="I109" s="8">
        <v>6500</v>
      </c>
      <c r="J109" s="95">
        <f t="shared" si="3"/>
        <v>318500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>
        <f>'FEBRUARI 2023'!H110</f>
        <v>0</v>
      </c>
      <c r="E110" s="139"/>
      <c r="F110" s="16">
        <f t="shared" si="4"/>
        <v>0</v>
      </c>
      <c r="G110" s="95"/>
      <c r="H110" s="16">
        <f t="shared" si="5"/>
        <v>0</v>
      </c>
      <c r="I110" s="8"/>
      <c r="J110" s="95">
        <f t="shared" si="3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'FEBRUARI 2023'!H111</f>
        <v>55</v>
      </c>
      <c r="E111" s="139"/>
      <c r="F111" s="16">
        <f t="shared" si="4"/>
        <v>55</v>
      </c>
      <c r="G111" s="95"/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'FEBRUARI 2023'!H112</f>
        <v>74</v>
      </c>
      <c r="E112" s="139"/>
      <c r="F112" s="16">
        <f t="shared" si="4"/>
        <v>74</v>
      </c>
      <c r="G112" s="95">
        <v>10</v>
      </c>
      <c r="H112" s="16">
        <f t="shared" si="5"/>
        <v>64</v>
      </c>
      <c r="I112" s="16">
        <v>18000</v>
      </c>
      <c r="J112" s="95">
        <f t="shared" si="3"/>
        <v>1152000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>
        <f>'FEBRUARI 2023'!H113</f>
        <v>0</v>
      </c>
      <c r="E113" s="139"/>
      <c r="F113" s="16">
        <f t="shared" si="4"/>
        <v>0</v>
      </c>
      <c r="G113" s="95"/>
      <c r="H113" s="16">
        <f t="shared" si="5"/>
        <v>0</v>
      </c>
      <c r="I113" s="8"/>
      <c r="J113" s="95">
        <f t="shared" si="3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>
        <f>'FEBRUARI 2023'!H114</f>
        <v>0</v>
      </c>
      <c r="E114" s="139"/>
      <c r="F114" s="16">
        <f t="shared" si="4"/>
        <v>0</v>
      </c>
      <c r="G114" s="95"/>
      <c r="H114" s="16">
        <f t="shared" si="5"/>
        <v>0</v>
      </c>
      <c r="I114" s="8"/>
      <c r="J114" s="95">
        <f t="shared" si="3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'FEBRUARI 2023'!H115</f>
        <v>0</v>
      </c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f>'FEBRUARI 2023'!H116</f>
        <v>0</v>
      </c>
      <c r="E116" s="139"/>
      <c r="F116" s="16">
        <f t="shared" si="4"/>
        <v>0</v>
      </c>
      <c r="G116" s="95"/>
      <c r="H116" s="16">
        <f t="shared" si="5"/>
        <v>0</v>
      </c>
      <c r="I116" s="8">
        <v>80000</v>
      </c>
      <c r="J116" s="95">
        <f t="shared" si="3"/>
        <v>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'FEBRUARI 2023'!H117</f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'FEBRUARI 2023'!H118</f>
        <v>38</v>
      </c>
      <c r="E118" s="139"/>
      <c r="F118" s="16">
        <f t="shared" si="4"/>
        <v>38</v>
      </c>
      <c r="G118" s="95">
        <v>8</v>
      </c>
      <c r="H118" s="16">
        <f t="shared" si="5"/>
        <v>30</v>
      </c>
      <c r="I118" s="8">
        <v>22500</v>
      </c>
      <c r="J118" s="95">
        <f t="shared" si="3"/>
        <v>675000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'FEBRUARI 2023'!H119</f>
        <v>84</v>
      </c>
      <c r="E119" s="139"/>
      <c r="F119" s="16">
        <f t="shared" si="4"/>
        <v>84</v>
      </c>
      <c r="G119" s="95">
        <v>19</v>
      </c>
      <c r="H119" s="16">
        <f t="shared" si="5"/>
        <v>65</v>
      </c>
      <c r="I119" s="8">
        <v>6000</v>
      </c>
      <c r="J119" s="95">
        <f t="shared" si="3"/>
        <v>390000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'FEBRUARI 2023'!H120</f>
        <v>0</v>
      </c>
      <c r="E120" s="139"/>
      <c r="F120" s="16">
        <f t="shared" si="4"/>
        <v>0</v>
      </c>
      <c r="G120" s="95"/>
      <c r="H120" s="16">
        <f t="shared" si="5"/>
        <v>0</v>
      </c>
      <c r="I120" s="8">
        <v>4000</v>
      </c>
      <c r="J120" s="95">
        <f t="shared" si="3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'FEBRUARI 2023'!H121</f>
        <v>0</v>
      </c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'FEBRUARI 2023'!H122</f>
        <v>5</v>
      </c>
      <c r="E122" s="139"/>
      <c r="F122" s="16">
        <f t="shared" si="4"/>
        <v>5</v>
      </c>
      <c r="G122" s="95">
        <v>1</v>
      </c>
      <c r="H122" s="16">
        <f t="shared" si="5"/>
        <v>4</v>
      </c>
      <c r="I122" s="8">
        <v>82000</v>
      </c>
      <c r="J122" s="95">
        <f t="shared" si="3"/>
        <v>328000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'FEBRUARI 2023'!H123</f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'FEBRUARI 2023'!H124</f>
        <v>24</v>
      </c>
      <c r="E124" s="139"/>
      <c r="F124" s="16">
        <f t="shared" si="4"/>
        <v>24</v>
      </c>
      <c r="G124" s="95"/>
      <c r="H124" s="16">
        <f t="shared" si="5"/>
        <v>24</v>
      </c>
      <c r="I124" s="8">
        <v>10500</v>
      </c>
      <c r="J124" s="95">
        <f t="shared" si="3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'FEBRUARI 2023'!H125</f>
        <v>229</v>
      </c>
      <c r="E125" s="139"/>
      <c r="F125" s="16">
        <f t="shared" si="4"/>
        <v>229</v>
      </c>
      <c r="G125" s="95"/>
      <c r="H125" s="16">
        <f t="shared" si="5"/>
        <v>229</v>
      </c>
      <c r="I125" s="8">
        <v>47000</v>
      </c>
      <c r="J125" s="95">
        <f t="shared" si="3"/>
        <v>10763000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'FEBRUARI 2023'!H126</f>
        <v>22</v>
      </c>
      <c r="E126" s="145"/>
      <c r="F126" s="16">
        <f t="shared" si="4"/>
        <v>22</v>
      </c>
      <c r="G126" s="110">
        <v>16</v>
      </c>
      <c r="H126" s="16">
        <f t="shared" si="5"/>
        <v>6</v>
      </c>
      <c r="I126" s="8">
        <v>6000</v>
      </c>
      <c r="J126" s="110">
        <f t="shared" si="3"/>
        <v>36000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'FEBRUARI 2023'!H127</f>
        <v>72</v>
      </c>
      <c r="E127" s="139"/>
      <c r="F127" s="16">
        <f t="shared" si="4"/>
        <v>72</v>
      </c>
      <c r="G127" s="95"/>
      <c r="H127" s="16">
        <f t="shared" si="5"/>
        <v>72</v>
      </c>
      <c r="I127" s="16">
        <v>14000</v>
      </c>
      <c r="J127" s="95">
        <f t="shared" si="3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'FEBRUARI 2023'!H128</f>
        <v>0</v>
      </c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'FEBRUARI 2023'!H129</f>
        <v>0</v>
      </c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4"/>
      <c r="B130" s="47"/>
      <c r="C130" s="4"/>
      <c r="D130" s="48">
        <f>'FEBRUARI 2023'!H130</f>
        <v>0</v>
      </c>
      <c r="E130" s="141"/>
      <c r="F130" s="48">
        <f t="shared" si="4"/>
        <v>0</v>
      </c>
      <c r="G130" s="107"/>
      <c r="H130" s="48">
        <f t="shared" si="5"/>
        <v>0</v>
      </c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'FEBRUARI 2023'!H131</f>
        <v>200</v>
      </c>
      <c r="E131" s="139"/>
      <c r="F131" s="16">
        <f t="shared" si="4"/>
        <v>200</v>
      </c>
      <c r="G131" s="95">
        <v>60</v>
      </c>
      <c r="H131" s="16">
        <f t="shared" si="5"/>
        <v>140</v>
      </c>
      <c r="I131" s="16">
        <v>1500</v>
      </c>
      <c r="J131" s="95">
        <f>H131*I131</f>
        <v>210000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'FEBRUARI 2023'!H132</f>
        <v>0</v>
      </c>
      <c r="E132" s="139"/>
      <c r="F132" s="16">
        <f t="shared" si="4"/>
        <v>0</v>
      </c>
      <c r="G132" s="95"/>
      <c r="H132" s="16">
        <f t="shared" si="5"/>
        <v>0</v>
      </c>
      <c r="I132" s="16">
        <v>55000</v>
      </c>
      <c r="J132" s="95">
        <f t="shared" ref="J132:J136" si="6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'FEBRUARI 2023'!H133</f>
        <v>5</v>
      </c>
      <c r="E133" s="139"/>
      <c r="F133" s="16">
        <f t="shared" si="4"/>
        <v>5</v>
      </c>
      <c r="G133" s="95"/>
      <c r="H133" s="16">
        <f t="shared" si="5"/>
        <v>5</v>
      </c>
      <c r="I133" s="16">
        <v>2500</v>
      </c>
      <c r="J133" s="95">
        <f t="shared" si="6"/>
        <v>12500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'FEBRUARI 2023'!H134</f>
        <v>300</v>
      </c>
      <c r="E134" s="139"/>
      <c r="F134" s="16">
        <f t="shared" si="4"/>
        <v>300</v>
      </c>
      <c r="G134" s="95"/>
      <c r="H134" s="16">
        <f t="shared" si="5"/>
        <v>300</v>
      </c>
      <c r="I134" s="16">
        <v>2000</v>
      </c>
      <c r="J134" s="95">
        <f t="shared" si="6"/>
        <v>600000</v>
      </c>
      <c r="K134" s="9" t="s">
        <v>25</v>
      </c>
    </row>
    <row r="135" spans="1:11" x14ac:dyDescent="0.25">
      <c r="A135" s="5">
        <v>123</v>
      </c>
      <c r="B135" s="10" t="s">
        <v>147</v>
      </c>
      <c r="C135" s="9" t="s">
        <v>18</v>
      </c>
      <c r="D135" s="16">
        <f>'FEBRUARI 2023'!H135</f>
        <v>0</v>
      </c>
      <c r="E135" s="139"/>
      <c r="F135" s="16">
        <f t="shared" si="4"/>
        <v>0</v>
      </c>
      <c r="G135" s="95"/>
      <c r="H135" s="16">
        <f t="shared" si="5"/>
        <v>0</v>
      </c>
      <c r="I135" s="16">
        <v>118000</v>
      </c>
      <c r="J135" s="95">
        <f t="shared" si="6"/>
        <v>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'FEBRUARI 2023'!H136</f>
        <v>6</v>
      </c>
      <c r="E136" s="139"/>
      <c r="F136" s="16">
        <f t="shared" si="4"/>
        <v>6</v>
      </c>
      <c r="G136" s="95">
        <v>1</v>
      </c>
      <c r="H136" s="16">
        <f t="shared" si="5"/>
        <v>5</v>
      </c>
      <c r="I136" s="16">
        <v>148000</v>
      </c>
      <c r="J136" s="95">
        <f t="shared" si="6"/>
        <v>740000</v>
      </c>
      <c r="K136" s="9" t="s">
        <v>15</v>
      </c>
    </row>
    <row r="137" spans="1:11" x14ac:dyDescent="0.25">
      <c r="A137" s="14"/>
      <c r="B137" s="13"/>
      <c r="C137" s="14"/>
      <c r="D137" s="17">
        <f>'FEBRUARI 2023'!H137</f>
        <v>0</v>
      </c>
      <c r="E137" s="142"/>
      <c r="F137" s="17">
        <f t="shared" si="4"/>
        <v>0</v>
      </c>
      <c r="G137" s="108"/>
      <c r="H137" s="17">
        <f t="shared" si="5"/>
        <v>0</v>
      </c>
      <c r="I137" s="17"/>
      <c r="J137" s="108"/>
      <c r="K137" s="11"/>
    </row>
    <row r="138" spans="1:11" x14ac:dyDescent="0.25">
      <c r="A138" s="167"/>
      <c r="B138" s="168"/>
      <c r="C138" s="167"/>
      <c r="D138" s="169"/>
      <c r="E138" s="170"/>
      <c r="F138" s="169"/>
      <c r="G138" s="171"/>
      <c r="H138" s="169"/>
      <c r="I138" s="169"/>
      <c r="J138" s="171"/>
      <c r="K138" s="172"/>
    </row>
    <row r="139" spans="1:11" x14ac:dyDescent="0.25">
      <c r="A139" s="5"/>
      <c r="B139" s="6"/>
      <c r="C139" s="5"/>
      <c r="D139" s="51">
        <f>'FEBRUARI 2023'!H139</f>
        <v>0</v>
      </c>
      <c r="E139" s="144"/>
      <c r="F139" s="51">
        <f t="shared" ref="F139:F143" si="7">D139+E139</f>
        <v>0</v>
      </c>
      <c r="G139" s="100"/>
      <c r="H139" s="51">
        <f t="shared" ref="H139:H143" si="8">F139-G139</f>
        <v>0</v>
      </c>
      <c r="I139" s="51"/>
      <c r="J139" s="100"/>
      <c r="K139" s="11"/>
    </row>
    <row r="140" spans="1:11" x14ac:dyDescent="0.25">
      <c r="A140" s="11">
        <v>125</v>
      </c>
      <c r="B140" s="10" t="s">
        <v>148</v>
      </c>
      <c r="C140" s="9" t="s">
        <v>70</v>
      </c>
      <c r="D140" s="16">
        <f>'FEBRUARI 2023'!H140</f>
        <v>0</v>
      </c>
      <c r="E140" s="139"/>
      <c r="F140" s="16">
        <f t="shared" si="7"/>
        <v>0</v>
      </c>
      <c r="G140" s="95"/>
      <c r="H140" s="16">
        <f t="shared" si="8"/>
        <v>0</v>
      </c>
      <c r="I140" s="16"/>
      <c r="J140" s="95"/>
      <c r="K140" s="14"/>
    </row>
    <row r="141" spans="1:11" x14ac:dyDescent="0.25">
      <c r="A141" s="11">
        <v>126</v>
      </c>
      <c r="B141" s="10" t="s">
        <v>251</v>
      </c>
      <c r="C141" s="9" t="s">
        <v>18</v>
      </c>
      <c r="D141" s="16">
        <f>'FEBRUARI 2023'!H141</f>
        <v>0</v>
      </c>
      <c r="E141" s="139"/>
      <c r="F141" s="16">
        <f t="shared" si="7"/>
        <v>0</v>
      </c>
      <c r="G141" s="95"/>
      <c r="H141" s="16">
        <f t="shared" si="8"/>
        <v>0</v>
      </c>
      <c r="I141" s="16">
        <v>94700</v>
      </c>
      <c r="J141" s="95">
        <f>H141*I141</f>
        <v>0</v>
      </c>
      <c r="K141" s="9"/>
    </row>
    <row r="142" spans="1:11" x14ac:dyDescent="0.25">
      <c r="A142" s="11">
        <v>127</v>
      </c>
      <c r="B142" s="10" t="s">
        <v>149</v>
      </c>
      <c r="C142" s="9" t="s">
        <v>18</v>
      </c>
      <c r="D142" s="16">
        <f>'FEBRUARI 2023'!H142</f>
        <v>11</v>
      </c>
      <c r="E142" s="139"/>
      <c r="F142" s="16">
        <f t="shared" si="7"/>
        <v>11</v>
      </c>
      <c r="G142" s="95"/>
      <c r="H142" s="16">
        <f t="shared" si="8"/>
        <v>11</v>
      </c>
      <c r="I142" s="16">
        <v>116700</v>
      </c>
      <c r="J142" s="95">
        <f t="shared" ref="J142:J143" si="9">H142*I142</f>
        <v>1283700</v>
      </c>
      <c r="K142" s="9" t="s">
        <v>15</v>
      </c>
    </row>
    <row r="143" spans="1:11" x14ac:dyDescent="0.25">
      <c r="A143" s="11">
        <v>128</v>
      </c>
      <c r="B143" s="10" t="s">
        <v>151</v>
      </c>
      <c r="C143" s="9" t="s">
        <v>18</v>
      </c>
      <c r="D143" s="16">
        <f>'FEBRUARI 2023'!H143</f>
        <v>30</v>
      </c>
      <c r="E143" s="139"/>
      <c r="F143" s="16">
        <f t="shared" si="7"/>
        <v>30</v>
      </c>
      <c r="G143" s="95"/>
      <c r="H143" s="16">
        <f t="shared" si="8"/>
        <v>30</v>
      </c>
      <c r="I143" s="16">
        <v>30000</v>
      </c>
      <c r="J143" s="95">
        <f t="shared" si="9"/>
        <v>900000</v>
      </c>
      <c r="K143" s="9" t="s">
        <v>15</v>
      </c>
    </row>
    <row r="144" spans="1:11" x14ac:dyDescent="0.25">
      <c r="A144" s="9"/>
      <c r="B144" s="10"/>
      <c r="C144" s="9"/>
      <c r="D144" s="6"/>
      <c r="E144" s="144"/>
      <c r="F144" s="51"/>
      <c r="G144" s="100"/>
      <c r="H144" s="51"/>
      <c r="I144" s="51"/>
      <c r="J144" s="100"/>
      <c r="K144" s="9" t="s">
        <v>15</v>
      </c>
    </row>
    <row r="145" spans="1:11" x14ac:dyDescent="0.25">
      <c r="A145" s="14"/>
      <c r="B145" s="13"/>
      <c r="C145" s="14"/>
      <c r="D145" s="13"/>
      <c r="E145" s="142"/>
      <c r="F145" s="17"/>
      <c r="G145" s="108"/>
      <c r="H145" s="17"/>
      <c r="I145" s="17"/>
      <c r="J145" s="108"/>
      <c r="K145" s="9" t="s">
        <v>15</v>
      </c>
    </row>
    <row r="146" spans="1:11" x14ac:dyDescent="0.25">
      <c r="A146" s="87"/>
      <c r="B146" s="335" t="s">
        <v>264</v>
      </c>
      <c r="C146" s="335"/>
      <c r="D146" s="335"/>
      <c r="E146" s="335"/>
      <c r="F146" s="335"/>
      <c r="G146" s="335"/>
      <c r="H146" s="394"/>
      <c r="I146" s="395">
        <f>SUM(J11:J143)</f>
        <v>109191700</v>
      </c>
      <c r="J146" s="394"/>
      <c r="K146" s="9"/>
    </row>
    <row r="147" spans="1:11" x14ac:dyDescent="0.25">
      <c r="B147" s="177"/>
      <c r="C147" s="177"/>
      <c r="D147" s="177"/>
      <c r="E147" s="177"/>
      <c r="F147" s="177"/>
      <c r="G147" s="177"/>
      <c r="H147" s="177"/>
      <c r="I147" s="182"/>
      <c r="J147" s="177"/>
      <c r="K147" s="11"/>
    </row>
    <row r="148" spans="1:11" ht="15.75" x14ac:dyDescent="0.25">
      <c r="A148" s="396" t="s">
        <v>284</v>
      </c>
      <c r="B148" s="396"/>
      <c r="C148" s="396"/>
      <c r="D148" s="396"/>
      <c r="E148" s="396"/>
      <c r="F148" s="396"/>
      <c r="G148" s="396"/>
      <c r="H148" s="396"/>
      <c r="I148" s="396"/>
      <c r="J148" s="396"/>
      <c r="K148" s="11"/>
    </row>
    <row r="149" spans="1:11" x14ac:dyDescent="0.25">
      <c r="A149" s="397" t="s">
        <v>363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11"/>
    </row>
    <row r="150" spans="1:11" x14ac:dyDescent="0.25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11"/>
    </row>
    <row r="151" spans="1:11" x14ac:dyDescent="0.25">
      <c r="A151" s="389" t="s">
        <v>3</v>
      </c>
      <c r="B151" s="389" t="s">
        <v>4</v>
      </c>
      <c r="C151" s="389" t="s">
        <v>153</v>
      </c>
      <c r="D151" s="1" t="s">
        <v>6</v>
      </c>
      <c r="E151" s="147" t="s">
        <v>7</v>
      </c>
      <c r="F151" s="389" t="s">
        <v>8</v>
      </c>
      <c r="G151" s="112" t="s">
        <v>7</v>
      </c>
      <c r="H151" s="389" t="s">
        <v>6</v>
      </c>
      <c r="I151" s="1" t="s">
        <v>263</v>
      </c>
      <c r="J151" s="112" t="s">
        <v>8</v>
      </c>
      <c r="K151" s="11"/>
    </row>
    <row r="152" spans="1:11" x14ac:dyDescent="0.25">
      <c r="A152" s="390"/>
      <c r="B152" s="390"/>
      <c r="C152" s="390"/>
      <c r="D152" s="54" t="s">
        <v>237</v>
      </c>
      <c r="E152" s="140" t="s">
        <v>10</v>
      </c>
      <c r="F152" s="390"/>
      <c r="G152" s="120" t="s">
        <v>11</v>
      </c>
      <c r="H152" s="390"/>
      <c r="I152" s="54" t="s">
        <v>5</v>
      </c>
      <c r="J152" s="120" t="s">
        <v>263</v>
      </c>
      <c r="K152" s="11"/>
    </row>
    <row r="153" spans="1:11" x14ac:dyDescent="0.25">
      <c r="A153" s="33"/>
      <c r="B153" s="34"/>
      <c r="C153" s="34"/>
      <c r="D153" s="34"/>
      <c r="E153" s="159"/>
      <c r="F153" s="34"/>
      <c r="G153" s="124"/>
      <c r="H153" s="34"/>
      <c r="I153" s="96"/>
      <c r="J153" s="124"/>
      <c r="K153" s="11"/>
    </row>
    <row r="154" spans="1:11" x14ac:dyDescent="0.25">
      <c r="A154" s="34">
        <v>1</v>
      </c>
      <c r="B154" s="98" t="s">
        <v>285</v>
      </c>
      <c r="C154" s="34" t="s">
        <v>287</v>
      </c>
      <c r="D154" s="96">
        <f>'FEBRUARI 2023'!H154</f>
        <v>0</v>
      </c>
      <c r="E154" s="159"/>
      <c r="F154" s="34"/>
      <c r="G154" s="124"/>
      <c r="H154" s="34"/>
      <c r="I154" s="96"/>
      <c r="J154" s="124">
        <f>H154*I154</f>
        <v>0</v>
      </c>
      <c r="K154" s="11"/>
    </row>
    <row r="155" spans="1:11" x14ac:dyDescent="0.25">
      <c r="A155" s="34">
        <v>2</v>
      </c>
      <c r="B155" s="98" t="s">
        <v>286</v>
      </c>
      <c r="C155" s="34" t="s">
        <v>287</v>
      </c>
      <c r="D155" s="96">
        <f>'FEBRUARI 2023'!H155</f>
        <v>402</v>
      </c>
      <c r="E155" s="159"/>
      <c r="F155" s="96">
        <f>D155+E155</f>
        <v>402</v>
      </c>
      <c r="G155" s="124">
        <v>80</v>
      </c>
      <c r="H155" s="96">
        <f>F155-G155</f>
        <v>322</v>
      </c>
      <c r="I155" s="96">
        <v>66701</v>
      </c>
      <c r="J155" s="124">
        <f t="shared" ref="J155:J157" si="10">H155*I155</f>
        <v>21477722</v>
      </c>
      <c r="K155" s="11"/>
    </row>
    <row r="156" spans="1:11" x14ac:dyDescent="0.25">
      <c r="A156" s="34">
        <v>3</v>
      </c>
      <c r="B156" s="98" t="s">
        <v>105</v>
      </c>
      <c r="C156" s="34" t="s">
        <v>288</v>
      </c>
      <c r="D156" s="96">
        <f>'FEBRUARI 2023'!H156</f>
        <v>0</v>
      </c>
      <c r="E156" s="159"/>
      <c r="F156" s="96">
        <f t="shared" ref="F156:F157" si="11">D156+E156</f>
        <v>0</v>
      </c>
      <c r="G156" s="124"/>
      <c r="H156" s="96">
        <f t="shared" ref="H156:H157" si="12">F156-G156</f>
        <v>0</v>
      </c>
      <c r="I156" s="96"/>
      <c r="J156" s="124">
        <f t="shared" si="10"/>
        <v>0</v>
      </c>
      <c r="K156" s="11"/>
    </row>
    <row r="157" spans="1:11" x14ac:dyDescent="0.25">
      <c r="A157" s="34">
        <v>4</v>
      </c>
      <c r="B157" s="98" t="s">
        <v>351</v>
      </c>
      <c r="C157" s="34" t="s">
        <v>288</v>
      </c>
      <c r="D157" s="96">
        <f>'FEBRUARI 2023'!H157</f>
        <v>379</v>
      </c>
      <c r="E157" s="159"/>
      <c r="F157" s="96">
        <f t="shared" si="11"/>
        <v>379</v>
      </c>
      <c r="G157" s="124">
        <v>60</v>
      </c>
      <c r="H157" s="96">
        <f t="shared" si="12"/>
        <v>319</v>
      </c>
      <c r="I157" s="96">
        <v>88531</v>
      </c>
      <c r="J157" s="124">
        <f t="shared" si="10"/>
        <v>28241389</v>
      </c>
      <c r="K157" s="11"/>
    </row>
    <row r="158" spans="1:11" x14ac:dyDescent="0.25">
      <c r="A158" s="43"/>
      <c r="B158" s="43"/>
      <c r="C158" s="43"/>
      <c r="D158" s="43"/>
      <c r="E158" s="160"/>
      <c r="F158" s="43"/>
      <c r="G158" s="125"/>
      <c r="H158" s="43"/>
      <c r="I158" s="97"/>
      <c r="J158" s="125"/>
      <c r="K158" s="11"/>
    </row>
    <row r="159" spans="1:11" x14ac:dyDescent="0.25">
      <c r="A159" s="391" t="s">
        <v>264</v>
      </c>
      <c r="B159" s="372"/>
      <c r="C159" s="372"/>
      <c r="D159" s="372"/>
      <c r="E159" s="372"/>
      <c r="F159" s="372"/>
      <c r="G159" s="372"/>
      <c r="H159" s="373"/>
      <c r="I159" s="374">
        <f>SUM(J154:J157)</f>
        <v>49719111</v>
      </c>
      <c r="J159" s="392"/>
      <c r="K159" s="11"/>
    </row>
    <row r="160" spans="1:11" x14ac:dyDescent="0.25">
      <c r="A160" s="180"/>
      <c r="B160" s="180"/>
      <c r="C160" s="180"/>
      <c r="D160" s="180"/>
      <c r="E160" s="180"/>
      <c r="F160" s="180"/>
      <c r="G160" s="180"/>
      <c r="H160" s="180"/>
      <c r="I160" s="181"/>
      <c r="J160" s="181"/>
      <c r="K160" s="11"/>
    </row>
    <row r="161" spans="1:11" ht="15.75" x14ac:dyDescent="0.25">
      <c r="A161" s="393" t="s">
        <v>227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11"/>
    </row>
    <row r="162" spans="1:11" x14ac:dyDescent="0.25">
      <c r="A162" s="386" t="str">
        <f>A149</f>
        <v>Bulan : MARET 2023</v>
      </c>
      <c r="B162" s="386"/>
      <c r="C162" s="386"/>
      <c r="D162" s="386"/>
      <c r="E162" s="386"/>
      <c r="F162" s="386"/>
      <c r="G162" s="386"/>
      <c r="H162" s="386"/>
      <c r="I162" s="386"/>
      <c r="J162" s="386"/>
      <c r="K162" s="11"/>
    </row>
    <row r="163" spans="1:11" x14ac:dyDescent="0.25">
      <c r="A163" s="38"/>
      <c r="B163" s="39"/>
      <c r="C163" s="38"/>
      <c r="D163" s="40"/>
      <c r="E163" s="155"/>
      <c r="F163" s="40"/>
      <c r="G163" s="132"/>
      <c r="H163" s="40"/>
      <c r="I163" s="49"/>
      <c r="J163" s="109"/>
      <c r="K163" s="11"/>
    </row>
    <row r="164" spans="1:11" x14ac:dyDescent="0.25">
      <c r="A164" s="389" t="s">
        <v>3</v>
      </c>
      <c r="B164" s="389" t="s">
        <v>4</v>
      </c>
      <c r="C164" s="389" t="s">
        <v>5</v>
      </c>
      <c r="D164" s="389" t="s">
        <v>193</v>
      </c>
      <c r="E164" s="147" t="s">
        <v>7</v>
      </c>
      <c r="F164" s="389" t="s">
        <v>8</v>
      </c>
      <c r="G164" s="112" t="s">
        <v>7</v>
      </c>
      <c r="H164" s="389" t="s">
        <v>194</v>
      </c>
      <c r="I164" s="178" t="s">
        <v>262</v>
      </c>
      <c r="J164" s="102" t="s">
        <v>8</v>
      </c>
      <c r="K164" s="11"/>
    </row>
    <row r="165" spans="1:11" x14ac:dyDescent="0.25">
      <c r="A165" s="390"/>
      <c r="B165" s="390"/>
      <c r="C165" s="390"/>
      <c r="D165" s="390"/>
      <c r="E165" s="140" t="s">
        <v>10</v>
      </c>
      <c r="F165" s="390"/>
      <c r="G165" s="120" t="s">
        <v>11</v>
      </c>
      <c r="H165" s="390"/>
      <c r="I165" s="179" t="s">
        <v>5</v>
      </c>
      <c r="J165" s="115" t="s">
        <v>263</v>
      </c>
      <c r="K165" s="11"/>
    </row>
    <row r="166" spans="1:11" x14ac:dyDescent="0.25">
      <c r="A166" s="3">
        <v>1</v>
      </c>
      <c r="B166" s="3">
        <v>2</v>
      </c>
      <c r="C166" s="3">
        <v>3</v>
      </c>
      <c r="D166" s="3">
        <v>4</v>
      </c>
      <c r="E166" s="137">
        <v>5</v>
      </c>
      <c r="F166" s="3">
        <v>6</v>
      </c>
      <c r="G166" s="104">
        <v>7</v>
      </c>
      <c r="H166" s="3">
        <v>8</v>
      </c>
      <c r="I166" s="3">
        <v>9</v>
      </c>
      <c r="J166" s="104">
        <v>10</v>
      </c>
      <c r="K166" s="11"/>
    </row>
    <row r="167" spans="1:11" x14ac:dyDescent="0.25">
      <c r="A167" s="4"/>
      <c r="B167" s="41"/>
      <c r="C167" s="4"/>
      <c r="D167" s="4"/>
      <c r="E167" s="141"/>
      <c r="F167" s="4"/>
      <c r="G167" s="105"/>
      <c r="H167" s="4"/>
      <c r="I167" s="4"/>
      <c r="J167" s="105"/>
      <c r="K167" s="11"/>
    </row>
    <row r="168" spans="1:11" x14ac:dyDescent="0.25">
      <c r="A168" s="9">
        <v>1</v>
      </c>
      <c r="B168" s="10" t="s">
        <v>228</v>
      </c>
      <c r="C168" s="9" t="s">
        <v>18</v>
      </c>
      <c r="D168" s="16">
        <f>'FEBRUARI 2023'!H168</f>
        <v>275</v>
      </c>
      <c r="E168" s="139"/>
      <c r="F168" s="16">
        <f>D168+E168</f>
        <v>275</v>
      </c>
      <c r="G168" s="95">
        <v>19</v>
      </c>
      <c r="H168" s="16">
        <f>F168-G168</f>
        <v>256</v>
      </c>
      <c r="I168" s="16">
        <v>160000</v>
      </c>
      <c r="J168" s="95">
        <f>H168*I168</f>
        <v>40960000</v>
      </c>
      <c r="K168" s="11"/>
    </row>
    <row r="169" spans="1:11" x14ac:dyDescent="0.25">
      <c r="A169" s="9">
        <v>2</v>
      </c>
      <c r="B169" s="10" t="s">
        <v>229</v>
      </c>
      <c r="C169" s="9" t="s">
        <v>18</v>
      </c>
      <c r="D169" s="16">
        <f>'FEBRUARI 2023'!H169</f>
        <v>112</v>
      </c>
      <c r="E169" s="139"/>
      <c r="F169" s="16">
        <f t="shared" ref="F169:F177" si="13">D169+E169</f>
        <v>112</v>
      </c>
      <c r="G169" s="95">
        <v>30</v>
      </c>
      <c r="H169" s="16">
        <f t="shared" ref="H169:H177" si="14">F169-G169</f>
        <v>82</v>
      </c>
      <c r="I169" s="16">
        <v>14200</v>
      </c>
      <c r="J169" s="95">
        <f t="shared" ref="J169:J177" si="15">H169*I169</f>
        <v>1164400</v>
      </c>
      <c r="K169" s="11"/>
    </row>
    <row r="170" spans="1:11" x14ac:dyDescent="0.25">
      <c r="A170" s="9">
        <v>3</v>
      </c>
      <c r="B170" s="10" t="s">
        <v>230</v>
      </c>
      <c r="C170" s="9" t="s">
        <v>18</v>
      </c>
      <c r="D170" s="16">
        <f>'FEBRUARI 2023'!H170</f>
        <v>274</v>
      </c>
      <c r="E170" s="139"/>
      <c r="F170" s="16">
        <f t="shared" si="13"/>
        <v>274</v>
      </c>
      <c r="G170" s="95">
        <v>32</v>
      </c>
      <c r="H170" s="16">
        <f t="shared" si="14"/>
        <v>242</v>
      </c>
      <c r="I170" s="16">
        <v>5000</v>
      </c>
      <c r="J170" s="95">
        <f t="shared" si="15"/>
        <v>1210000</v>
      </c>
      <c r="K170" s="11"/>
    </row>
    <row r="171" spans="1:11" x14ac:dyDescent="0.25">
      <c r="A171" s="9">
        <v>4</v>
      </c>
      <c r="B171" s="10" t="s">
        <v>231</v>
      </c>
      <c r="C171" s="9" t="s">
        <v>117</v>
      </c>
      <c r="D171" s="16">
        <f>'FEBRUARI 2023'!H171</f>
        <v>273</v>
      </c>
      <c r="E171" s="139"/>
      <c r="F171" s="16">
        <f t="shared" si="13"/>
        <v>273</v>
      </c>
      <c r="G171" s="95">
        <v>30</v>
      </c>
      <c r="H171" s="16">
        <f t="shared" si="14"/>
        <v>243</v>
      </c>
      <c r="I171" s="16">
        <v>3000</v>
      </c>
      <c r="J171" s="95">
        <f t="shared" si="15"/>
        <v>729000</v>
      </c>
      <c r="K171" s="11"/>
    </row>
    <row r="172" spans="1:11" x14ac:dyDescent="0.25">
      <c r="A172" s="9">
        <v>5</v>
      </c>
      <c r="B172" s="10" t="s">
        <v>232</v>
      </c>
      <c r="C172" s="9" t="s">
        <v>18</v>
      </c>
      <c r="D172" s="16">
        <f>'FEBRUARI 2023'!H172</f>
        <v>320</v>
      </c>
      <c r="E172" s="139"/>
      <c r="F172" s="16">
        <f t="shared" si="13"/>
        <v>320</v>
      </c>
      <c r="G172" s="95">
        <v>32</v>
      </c>
      <c r="H172" s="16">
        <f t="shared" si="14"/>
        <v>288</v>
      </c>
      <c r="I172" s="16">
        <v>600</v>
      </c>
      <c r="J172" s="95">
        <f t="shared" si="15"/>
        <v>172800</v>
      </c>
      <c r="K172" s="11"/>
    </row>
    <row r="173" spans="1:11" x14ac:dyDescent="0.25">
      <c r="A173" s="9">
        <v>6</v>
      </c>
      <c r="B173" s="10" t="s">
        <v>295</v>
      </c>
      <c r="C173" s="9" t="s">
        <v>18</v>
      </c>
      <c r="D173" s="16">
        <f>'FEBRUARI 2023'!H173</f>
        <v>0</v>
      </c>
      <c r="E173" s="139"/>
      <c r="F173" s="16">
        <f t="shared" si="13"/>
        <v>0</v>
      </c>
      <c r="G173" s="95"/>
      <c r="H173" s="16">
        <f t="shared" si="14"/>
        <v>0</v>
      </c>
      <c r="I173" s="16">
        <v>2000000</v>
      </c>
      <c r="J173" s="95">
        <f>H173*I173</f>
        <v>0</v>
      </c>
      <c r="K173" s="11"/>
    </row>
    <row r="174" spans="1:11" x14ac:dyDescent="0.25">
      <c r="A174" s="9">
        <v>7</v>
      </c>
      <c r="B174" s="10" t="s">
        <v>265</v>
      </c>
      <c r="C174" s="9" t="s">
        <v>18</v>
      </c>
      <c r="D174" s="16">
        <f>'FEBRUARI 2023'!H174</f>
        <v>0</v>
      </c>
      <c r="E174" s="139"/>
      <c r="F174" s="16">
        <f t="shared" si="13"/>
        <v>0</v>
      </c>
      <c r="G174" s="95"/>
      <c r="H174" s="16">
        <f t="shared" si="14"/>
        <v>0</v>
      </c>
      <c r="I174" s="16">
        <v>1600000</v>
      </c>
      <c r="J174" s="95">
        <f t="shared" si="15"/>
        <v>0</v>
      </c>
      <c r="K174" s="11"/>
    </row>
    <row r="175" spans="1:11" x14ac:dyDescent="0.25">
      <c r="A175" s="9">
        <v>8</v>
      </c>
      <c r="B175" s="10" t="s">
        <v>233</v>
      </c>
      <c r="C175" s="9" t="s">
        <v>18</v>
      </c>
      <c r="D175" s="16">
        <f>'FEBRUARI 2023'!H175</f>
        <v>37</v>
      </c>
      <c r="E175" s="139"/>
      <c r="F175" s="16">
        <f t="shared" si="13"/>
        <v>37</v>
      </c>
      <c r="G175" s="95"/>
      <c r="H175" s="16">
        <f t="shared" si="14"/>
        <v>37</v>
      </c>
      <c r="I175" s="16">
        <v>320000</v>
      </c>
      <c r="J175" s="95">
        <f t="shared" si="15"/>
        <v>11840000</v>
      </c>
      <c r="K175" s="11"/>
    </row>
    <row r="176" spans="1:11" x14ac:dyDescent="0.25">
      <c r="A176" s="9">
        <v>9</v>
      </c>
      <c r="B176" s="33" t="s">
        <v>234</v>
      </c>
      <c r="C176" s="34" t="s">
        <v>51</v>
      </c>
      <c r="D176" s="16">
        <f>'FEBRUARI 2023'!H176</f>
        <v>0</v>
      </c>
      <c r="E176" s="139"/>
      <c r="F176" s="16">
        <f t="shared" si="13"/>
        <v>0</v>
      </c>
      <c r="G176" s="95"/>
      <c r="H176" s="16">
        <f t="shared" si="14"/>
        <v>0</v>
      </c>
      <c r="I176" s="16"/>
      <c r="J176" s="95">
        <f t="shared" si="15"/>
        <v>0</v>
      </c>
      <c r="K176" s="11"/>
    </row>
    <row r="177" spans="1:11" x14ac:dyDescent="0.25">
      <c r="A177" s="9">
        <v>10</v>
      </c>
      <c r="B177" s="33" t="s">
        <v>283</v>
      </c>
      <c r="C177" s="34" t="s">
        <v>204</v>
      </c>
      <c r="D177" s="16">
        <f>'FEBRUARI 2023'!H177</f>
        <v>79</v>
      </c>
      <c r="E177" s="139"/>
      <c r="F177" s="16">
        <f t="shared" si="13"/>
        <v>79</v>
      </c>
      <c r="G177" s="95">
        <v>24</v>
      </c>
      <c r="H177" s="16">
        <f t="shared" si="14"/>
        <v>55</v>
      </c>
      <c r="I177" s="16">
        <v>87237</v>
      </c>
      <c r="J177" s="95">
        <f t="shared" si="15"/>
        <v>4798035</v>
      </c>
      <c r="K177" s="11"/>
    </row>
    <row r="178" spans="1:11" x14ac:dyDescent="0.25">
      <c r="A178" s="88"/>
      <c r="B178" s="379" t="s">
        <v>264</v>
      </c>
      <c r="C178" s="379"/>
      <c r="D178" s="379"/>
      <c r="E178" s="379"/>
      <c r="F178" s="379"/>
      <c r="G178" s="379"/>
      <c r="H178" s="376"/>
      <c r="I178" s="375">
        <f>SUM(J168:J177)</f>
        <v>60874235</v>
      </c>
      <c r="J178" s="376"/>
      <c r="K178" s="11"/>
    </row>
    <row r="179" spans="1:11" x14ac:dyDescent="0.25">
      <c r="A179" s="50"/>
      <c r="B179" s="200"/>
      <c r="C179" s="200"/>
      <c r="D179" s="200"/>
      <c r="E179" s="200"/>
      <c r="F179" s="200"/>
      <c r="G179" s="200"/>
      <c r="H179" s="200"/>
      <c r="I179" s="200"/>
      <c r="J179" s="200"/>
      <c r="K179" s="11"/>
    </row>
    <row r="180" spans="1:11" ht="15.75" x14ac:dyDescent="0.25">
      <c r="A180" s="403" t="s">
        <v>365</v>
      </c>
      <c r="B180" s="404"/>
      <c r="C180" s="404"/>
      <c r="D180" s="404"/>
      <c r="E180" s="404"/>
      <c r="F180" s="404"/>
      <c r="G180" s="404"/>
      <c r="H180" s="404"/>
      <c r="I180" s="404"/>
      <c r="J180" s="404"/>
      <c r="K180" s="11"/>
    </row>
    <row r="181" spans="1:11" x14ac:dyDescent="0.25">
      <c r="A181" s="405" t="str">
        <f>A162</f>
        <v>Bulan : MARET 2023</v>
      </c>
      <c r="B181" s="405"/>
      <c r="C181" s="405"/>
      <c r="D181" s="405"/>
      <c r="E181" s="405"/>
      <c r="F181" s="405"/>
      <c r="G181" s="405"/>
      <c r="H181" s="405"/>
      <c r="I181" s="405"/>
      <c r="J181" s="405"/>
      <c r="K181" s="11"/>
    </row>
    <row r="182" spans="1:11" x14ac:dyDescent="0.25">
      <c r="A182" s="50"/>
      <c r="B182" s="200"/>
      <c r="C182" s="200"/>
      <c r="D182" s="200"/>
      <c r="E182" s="200"/>
      <c r="F182" s="200"/>
      <c r="G182" s="200"/>
      <c r="H182" s="200"/>
      <c r="I182" s="200"/>
      <c r="J182" s="200"/>
      <c r="K182" s="11"/>
    </row>
    <row r="183" spans="1:11" x14ac:dyDescent="0.25">
      <c r="A183" s="401" t="s">
        <v>366</v>
      </c>
      <c r="B183" s="401" t="s">
        <v>367</v>
      </c>
      <c r="C183" s="401" t="s">
        <v>5</v>
      </c>
      <c r="D183" s="203" t="s">
        <v>6</v>
      </c>
      <c r="E183" s="203" t="s">
        <v>368</v>
      </c>
      <c r="F183" s="401" t="s">
        <v>8</v>
      </c>
      <c r="G183" s="203" t="s">
        <v>7</v>
      </c>
      <c r="H183" s="401" t="s">
        <v>6</v>
      </c>
      <c r="I183" s="203" t="s">
        <v>262</v>
      </c>
      <c r="J183" s="201" t="s">
        <v>369</v>
      </c>
      <c r="K183" s="11"/>
    </row>
    <row r="184" spans="1:11" x14ac:dyDescent="0.25">
      <c r="A184" s="402"/>
      <c r="B184" s="402"/>
      <c r="C184" s="406"/>
      <c r="D184" s="204" t="s">
        <v>371</v>
      </c>
      <c r="E184" s="204" t="s">
        <v>10</v>
      </c>
      <c r="F184" s="402"/>
      <c r="G184" s="204" t="s">
        <v>11</v>
      </c>
      <c r="H184" s="402"/>
      <c r="I184" s="204" t="s">
        <v>5</v>
      </c>
      <c r="J184" s="204" t="s">
        <v>262</v>
      </c>
      <c r="K184" s="11"/>
    </row>
    <row r="185" spans="1:11" x14ac:dyDescent="0.25">
      <c r="A185" s="4"/>
      <c r="B185" s="161"/>
      <c r="C185" s="161"/>
      <c r="D185" s="161"/>
      <c r="E185" s="161"/>
      <c r="F185" s="161"/>
      <c r="G185" s="161"/>
      <c r="H185" s="161"/>
      <c r="I185" s="161"/>
      <c r="J185" s="161"/>
      <c r="K185" s="11"/>
    </row>
    <row r="186" spans="1:11" x14ac:dyDescent="0.25">
      <c r="A186" s="9">
        <v>1</v>
      </c>
      <c r="B186" s="162" t="s">
        <v>370</v>
      </c>
      <c r="C186" s="162" t="s">
        <v>287</v>
      </c>
      <c r="D186" s="162">
        <f>'FEBRUARI 2023'!H187</f>
        <v>1770</v>
      </c>
      <c r="E186" s="162"/>
      <c r="F186" s="162">
        <f>D186+E186</f>
        <v>1770</v>
      </c>
      <c r="G186" s="162">
        <v>180</v>
      </c>
      <c r="H186" s="162">
        <f>F186-G186</f>
        <v>1590</v>
      </c>
      <c r="I186" s="162">
        <v>95000</v>
      </c>
      <c r="J186" s="162">
        <f>H186*I186</f>
        <v>151050000</v>
      </c>
      <c r="K186" s="11"/>
    </row>
    <row r="187" spans="1:11" x14ac:dyDescent="0.25">
      <c r="A187" s="11"/>
      <c r="B187" s="205"/>
      <c r="C187" s="205"/>
      <c r="D187" s="205"/>
      <c r="E187" s="205"/>
      <c r="F187" s="205"/>
      <c r="G187" s="205"/>
      <c r="H187" s="205"/>
      <c r="I187" s="205"/>
      <c r="J187" s="205"/>
      <c r="K187" s="11"/>
    </row>
    <row r="188" spans="1:11" x14ac:dyDescent="0.25">
      <c r="A188" s="398" t="s">
        <v>264</v>
      </c>
      <c r="B188" s="399"/>
      <c r="C188" s="399"/>
      <c r="D188" s="399"/>
      <c r="E188" s="399"/>
      <c r="F188" s="399"/>
      <c r="G188" s="399"/>
      <c r="H188" s="400"/>
      <c r="I188" s="375">
        <f>J186</f>
        <v>151050000</v>
      </c>
      <c r="J188" s="376"/>
      <c r="K188" s="11"/>
    </row>
    <row r="189" spans="1:11" x14ac:dyDescent="0.25">
      <c r="A189" s="180"/>
      <c r="B189" s="180"/>
      <c r="C189" s="180"/>
      <c r="D189" s="180"/>
      <c r="E189" s="180"/>
      <c r="F189" s="180"/>
      <c r="G189" s="180"/>
      <c r="H189" s="180"/>
      <c r="I189" s="181"/>
      <c r="J189" s="181"/>
      <c r="K189" s="11"/>
    </row>
    <row r="190" spans="1:11" ht="15.75" x14ac:dyDescent="0.25">
      <c r="A190" s="403" t="s">
        <v>152</v>
      </c>
      <c r="B190" s="403"/>
      <c r="C190" s="403"/>
      <c r="D190" s="403"/>
      <c r="E190" s="403"/>
      <c r="F190" s="403"/>
      <c r="G190" s="403"/>
      <c r="H190" s="403"/>
      <c r="I190" s="403"/>
      <c r="J190" s="403"/>
    </row>
    <row r="191" spans="1:11" x14ac:dyDescent="0.25">
      <c r="A191" s="386" t="str">
        <f>A149</f>
        <v>Bulan : MARET 2023</v>
      </c>
      <c r="B191" s="386"/>
      <c r="C191" s="386"/>
      <c r="D191" s="386"/>
      <c r="E191" s="386"/>
      <c r="F191" s="386"/>
      <c r="G191" s="386"/>
      <c r="H191" s="386"/>
      <c r="I191" s="386"/>
      <c r="J191" s="386"/>
    </row>
    <row r="192" spans="1:11" ht="15.75" x14ac:dyDescent="0.25">
      <c r="A192" s="18"/>
      <c r="B192" s="18"/>
      <c r="C192" s="18"/>
      <c r="D192" s="18"/>
      <c r="E192" s="146"/>
      <c r="F192" s="18"/>
      <c r="G192" s="111"/>
      <c r="H192" s="18"/>
      <c r="I192" s="18"/>
      <c r="J192" s="111"/>
      <c r="K192" s="176"/>
    </row>
    <row r="193" spans="1:12" x14ac:dyDescent="0.25">
      <c r="A193" s="389" t="s">
        <v>3</v>
      </c>
      <c r="B193" s="389" t="s">
        <v>4</v>
      </c>
      <c r="C193" s="389" t="s">
        <v>153</v>
      </c>
      <c r="D193" s="1" t="s">
        <v>6</v>
      </c>
      <c r="E193" s="147" t="s">
        <v>7</v>
      </c>
      <c r="F193" s="389" t="s">
        <v>8</v>
      </c>
      <c r="G193" s="112" t="s">
        <v>7</v>
      </c>
      <c r="H193" s="389" t="s">
        <v>6</v>
      </c>
      <c r="I193" s="178" t="s">
        <v>262</v>
      </c>
      <c r="J193" s="102" t="s">
        <v>8</v>
      </c>
      <c r="K193" s="175"/>
    </row>
    <row r="194" spans="1:12" x14ac:dyDescent="0.25">
      <c r="A194" s="390"/>
      <c r="B194" s="390"/>
      <c r="C194" s="390"/>
      <c r="D194" s="54" t="s">
        <v>154</v>
      </c>
      <c r="E194" s="140" t="s">
        <v>10</v>
      </c>
      <c r="F194" s="390"/>
      <c r="G194" s="120" t="s">
        <v>11</v>
      </c>
      <c r="H194" s="390"/>
      <c r="I194" s="68" t="s">
        <v>5</v>
      </c>
      <c r="J194" s="103" t="s">
        <v>263</v>
      </c>
      <c r="K194" s="19"/>
    </row>
    <row r="195" spans="1:12" x14ac:dyDescent="0.25">
      <c r="A195" s="4">
        <v>1</v>
      </c>
      <c r="B195" s="4">
        <v>2</v>
      </c>
      <c r="C195" s="4">
        <v>3</v>
      </c>
      <c r="D195" s="4">
        <v>4</v>
      </c>
      <c r="E195" s="141">
        <v>5</v>
      </c>
      <c r="F195" s="3">
        <v>6</v>
      </c>
      <c r="G195" s="105">
        <v>7</v>
      </c>
      <c r="H195" s="4">
        <v>8</v>
      </c>
      <c r="I195" s="1">
        <v>9</v>
      </c>
      <c r="J195" s="112">
        <v>10</v>
      </c>
      <c r="K195" s="1" t="s">
        <v>258</v>
      </c>
    </row>
    <row r="196" spans="1:12" x14ac:dyDescent="0.25">
      <c r="A196" s="4"/>
      <c r="B196" s="4"/>
      <c r="C196" s="4"/>
      <c r="D196" s="4"/>
      <c r="E196" s="141"/>
      <c r="F196" s="161"/>
      <c r="G196" s="105"/>
      <c r="H196" s="4"/>
      <c r="I196" s="4"/>
      <c r="J196" s="105"/>
      <c r="K196" s="2" t="s">
        <v>259</v>
      </c>
    </row>
    <row r="197" spans="1:12" x14ac:dyDescent="0.25">
      <c r="A197" s="20">
        <v>1</v>
      </c>
      <c r="B197" s="21" t="s">
        <v>155</v>
      </c>
      <c r="C197" s="22" t="s">
        <v>70</v>
      </c>
      <c r="D197" s="16">
        <f>'FEBRUARI 2023'!H198</f>
        <v>7</v>
      </c>
      <c r="E197" s="139"/>
      <c r="F197" s="162">
        <f>D197+E197</f>
        <v>7</v>
      </c>
      <c r="G197" s="95">
        <v>1</v>
      </c>
      <c r="H197" s="16">
        <f>F197- G197</f>
        <v>6</v>
      </c>
      <c r="I197" s="16">
        <v>74000</v>
      </c>
      <c r="J197" s="95">
        <f>H197*I197</f>
        <v>444000</v>
      </c>
      <c r="K197" s="3">
        <v>9</v>
      </c>
    </row>
    <row r="198" spans="1:12" x14ac:dyDescent="0.25">
      <c r="A198" s="22">
        <v>2</v>
      </c>
      <c r="B198" s="21" t="s">
        <v>156</v>
      </c>
      <c r="C198" s="22" t="s">
        <v>70</v>
      </c>
      <c r="D198" s="16">
        <f>'FEBRUARI 2023'!H199</f>
        <v>12</v>
      </c>
      <c r="E198" s="139"/>
      <c r="F198" s="162">
        <f t="shared" ref="F198:F241" si="16">D198+E198</f>
        <v>12</v>
      </c>
      <c r="G198" s="95"/>
      <c r="H198" s="16">
        <f t="shared" ref="H198:H241" si="17">F198- G198</f>
        <v>12</v>
      </c>
      <c r="I198" s="16">
        <v>32300</v>
      </c>
      <c r="J198" s="95">
        <f t="shared" ref="J198:J241" si="18">H198*I198</f>
        <v>387600</v>
      </c>
      <c r="K198" s="55"/>
    </row>
    <row r="199" spans="1:12" ht="15" customHeight="1" x14ac:dyDescent="0.25">
      <c r="A199" s="20">
        <v>3</v>
      </c>
      <c r="B199" s="21" t="s">
        <v>255</v>
      </c>
      <c r="C199" s="22" t="s">
        <v>157</v>
      </c>
      <c r="D199" s="16">
        <f>'FEBRUARI 2023'!H200</f>
        <v>306</v>
      </c>
      <c r="E199" s="139"/>
      <c r="F199" s="162">
        <f t="shared" si="16"/>
        <v>306</v>
      </c>
      <c r="G199" s="95">
        <v>15</v>
      </c>
      <c r="H199" s="16">
        <f t="shared" si="17"/>
        <v>291</v>
      </c>
      <c r="I199" s="16">
        <v>2817.12</v>
      </c>
      <c r="J199" s="95">
        <f t="shared" si="18"/>
        <v>819781.91999999993</v>
      </c>
      <c r="K199" s="58">
        <v>0</v>
      </c>
    </row>
    <row r="200" spans="1:12" ht="15" customHeight="1" x14ac:dyDescent="0.25">
      <c r="A200" s="22">
        <v>4</v>
      </c>
      <c r="B200" s="21" t="s">
        <v>352</v>
      </c>
      <c r="C200" s="22" t="s">
        <v>70</v>
      </c>
      <c r="D200" s="16">
        <f>'FEBRUARI 2023'!H201</f>
        <v>142</v>
      </c>
      <c r="E200" s="139"/>
      <c r="F200" s="162">
        <f t="shared" si="16"/>
        <v>142</v>
      </c>
      <c r="G200" s="95">
        <v>88</v>
      </c>
      <c r="H200" s="16">
        <f t="shared" si="17"/>
        <v>54</v>
      </c>
      <c r="I200" s="16">
        <v>22500</v>
      </c>
      <c r="J200" s="95">
        <f t="shared" si="18"/>
        <v>1215000</v>
      </c>
      <c r="K200" s="58"/>
    </row>
    <row r="201" spans="1:12" ht="15" customHeight="1" x14ac:dyDescent="0.25">
      <c r="A201" s="20">
        <v>5</v>
      </c>
      <c r="B201" s="21" t="s">
        <v>158</v>
      </c>
      <c r="C201" s="22" t="s">
        <v>18</v>
      </c>
      <c r="D201" s="16">
        <f>'FEBRUARI 2023'!H202</f>
        <v>50</v>
      </c>
      <c r="E201" s="139"/>
      <c r="F201" s="162">
        <f t="shared" si="16"/>
        <v>50</v>
      </c>
      <c r="G201" s="95"/>
      <c r="H201" s="16">
        <f t="shared" si="17"/>
        <v>50</v>
      </c>
      <c r="I201" s="16">
        <v>16000</v>
      </c>
      <c r="J201" s="95">
        <f t="shared" si="18"/>
        <v>800000</v>
      </c>
      <c r="K201" s="58">
        <v>216</v>
      </c>
      <c r="L201" s="77"/>
    </row>
    <row r="202" spans="1:12" ht="15" customHeight="1" x14ac:dyDescent="0.25">
      <c r="A202" s="22">
        <v>6</v>
      </c>
      <c r="B202" s="21" t="s">
        <v>159</v>
      </c>
      <c r="C202" s="22" t="s">
        <v>160</v>
      </c>
      <c r="D202" s="16">
        <f>'FEBRUARI 2023'!H203</f>
        <v>8</v>
      </c>
      <c r="E202" s="139"/>
      <c r="F202" s="162">
        <f t="shared" si="16"/>
        <v>8</v>
      </c>
      <c r="G202" s="95">
        <v>3</v>
      </c>
      <c r="H202" s="16">
        <f t="shared" si="17"/>
        <v>5</v>
      </c>
      <c r="I202" s="16">
        <v>140000</v>
      </c>
      <c r="J202" s="95">
        <f t="shared" si="18"/>
        <v>700000</v>
      </c>
      <c r="K202" s="62">
        <v>216</v>
      </c>
      <c r="L202" s="77"/>
    </row>
    <row r="203" spans="1:12" ht="15" customHeight="1" x14ac:dyDescent="0.25">
      <c r="A203" s="20">
        <v>7</v>
      </c>
      <c r="B203" s="23" t="s">
        <v>161</v>
      </c>
      <c r="C203" s="9" t="s">
        <v>18</v>
      </c>
      <c r="D203" s="16">
        <f>'FEBRUARI 2023'!H204</f>
        <v>2</v>
      </c>
      <c r="E203" s="139"/>
      <c r="F203" s="162">
        <f t="shared" si="16"/>
        <v>2</v>
      </c>
      <c r="G203" s="95"/>
      <c r="H203" s="16">
        <f t="shared" si="17"/>
        <v>2</v>
      </c>
      <c r="I203" s="16">
        <v>44950</v>
      </c>
      <c r="J203" s="95">
        <f t="shared" si="18"/>
        <v>89900</v>
      </c>
      <c r="K203" s="58">
        <v>8</v>
      </c>
      <c r="L203" s="77"/>
    </row>
    <row r="204" spans="1:12" ht="15" customHeight="1" x14ac:dyDescent="0.25">
      <c r="A204" s="22">
        <v>8</v>
      </c>
      <c r="B204" s="21" t="s">
        <v>162</v>
      </c>
      <c r="C204" s="22" t="s">
        <v>47</v>
      </c>
      <c r="D204" s="16">
        <f>'FEBRUARI 2023'!H205</f>
        <v>41</v>
      </c>
      <c r="E204" s="139"/>
      <c r="F204" s="162">
        <f t="shared" si="16"/>
        <v>41</v>
      </c>
      <c r="G204" s="95"/>
      <c r="H204" s="16">
        <f t="shared" si="17"/>
        <v>41</v>
      </c>
      <c r="I204" s="16">
        <v>2500</v>
      </c>
      <c r="J204" s="95">
        <f t="shared" si="18"/>
        <v>102500</v>
      </c>
      <c r="K204" s="58">
        <v>640</v>
      </c>
      <c r="L204" s="77"/>
    </row>
    <row r="205" spans="1:12" ht="15" customHeight="1" x14ac:dyDescent="0.25">
      <c r="A205" s="20">
        <v>9</v>
      </c>
      <c r="B205" s="21" t="s">
        <v>163</v>
      </c>
      <c r="C205" s="22" t="s">
        <v>117</v>
      </c>
      <c r="D205" s="16">
        <f>'FEBRUARI 2023'!H206</f>
        <v>19</v>
      </c>
      <c r="E205" s="139"/>
      <c r="F205" s="162">
        <f t="shared" si="16"/>
        <v>19</v>
      </c>
      <c r="G205" s="95"/>
      <c r="H205" s="16">
        <f t="shared" si="17"/>
        <v>19</v>
      </c>
      <c r="I205" s="16">
        <v>7250</v>
      </c>
      <c r="J205" s="95">
        <f t="shared" si="18"/>
        <v>137750</v>
      </c>
      <c r="K205" s="58">
        <v>2</v>
      </c>
      <c r="L205" s="77"/>
    </row>
    <row r="206" spans="1:12" ht="15" customHeight="1" x14ac:dyDescent="0.25">
      <c r="A206" s="22">
        <v>10</v>
      </c>
      <c r="B206" s="21" t="s">
        <v>164</v>
      </c>
      <c r="C206" s="22" t="s">
        <v>18</v>
      </c>
      <c r="D206" s="16">
        <f>'FEBRUARI 2023'!H207</f>
        <v>48</v>
      </c>
      <c r="E206" s="139"/>
      <c r="F206" s="162">
        <f t="shared" si="16"/>
        <v>48</v>
      </c>
      <c r="G206" s="95">
        <v>6</v>
      </c>
      <c r="H206" s="16">
        <f t="shared" si="17"/>
        <v>42</v>
      </c>
      <c r="I206" s="16">
        <v>10000</v>
      </c>
      <c r="J206" s="95">
        <f t="shared" si="18"/>
        <v>420000</v>
      </c>
      <c r="K206" s="59">
        <v>49</v>
      </c>
      <c r="L206" s="77"/>
    </row>
    <row r="207" spans="1:12" ht="15" customHeight="1" x14ac:dyDescent="0.25">
      <c r="A207" s="20">
        <v>11</v>
      </c>
      <c r="B207" s="21" t="s">
        <v>165</v>
      </c>
      <c r="C207" s="22" t="s">
        <v>18</v>
      </c>
      <c r="D207" s="16">
        <f>'FEBRUARI 2023'!H208</f>
        <v>9</v>
      </c>
      <c r="E207" s="139"/>
      <c r="F207" s="162">
        <f t="shared" si="16"/>
        <v>9</v>
      </c>
      <c r="G207" s="95"/>
      <c r="H207" s="16">
        <f t="shared" si="17"/>
        <v>9</v>
      </c>
      <c r="I207" s="16">
        <v>9900</v>
      </c>
      <c r="J207" s="95">
        <f t="shared" si="18"/>
        <v>89100</v>
      </c>
      <c r="K207" s="59">
        <v>28</v>
      </c>
      <c r="L207" s="77"/>
    </row>
    <row r="208" spans="1:12" ht="15" customHeight="1" x14ac:dyDescent="0.25">
      <c r="A208" s="22">
        <v>12</v>
      </c>
      <c r="B208" s="21" t="s">
        <v>166</v>
      </c>
      <c r="C208" s="22" t="s">
        <v>18</v>
      </c>
      <c r="D208" s="16">
        <f>'FEBRUARI 2023'!H209</f>
        <v>1</v>
      </c>
      <c r="E208" s="139"/>
      <c r="F208" s="162">
        <f t="shared" si="16"/>
        <v>1</v>
      </c>
      <c r="G208" s="95"/>
      <c r="H208" s="16">
        <f t="shared" si="17"/>
        <v>1</v>
      </c>
      <c r="I208" s="16">
        <v>3800</v>
      </c>
      <c r="J208" s="95">
        <f t="shared" si="18"/>
        <v>3800</v>
      </c>
      <c r="K208" s="61">
        <v>69</v>
      </c>
      <c r="L208" s="77"/>
    </row>
    <row r="209" spans="1:13" ht="15" customHeight="1" x14ac:dyDescent="0.25">
      <c r="A209" s="20">
        <v>13</v>
      </c>
      <c r="B209" s="21" t="s">
        <v>167</v>
      </c>
      <c r="C209" s="22" t="s">
        <v>18</v>
      </c>
      <c r="D209" s="16">
        <f>'FEBRUARI 2023'!H210</f>
        <v>16</v>
      </c>
      <c r="E209" s="139"/>
      <c r="F209" s="162">
        <f t="shared" si="16"/>
        <v>16</v>
      </c>
      <c r="G209" s="95"/>
      <c r="H209" s="16">
        <f t="shared" si="17"/>
        <v>16</v>
      </c>
      <c r="I209" s="16">
        <v>14250</v>
      </c>
      <c r="J209" s="95">
        <f t="shared" si="18"/>
        <v>228000</v>
      </c>
      <c r="K209" s="59">
        <v>9</v>
      </c>
      <c r="L209" s="77"/>
    </row>
    <row r="210" spans="1:13" ht="15" customHeight="1" x14ac:dyDescent="0.25">
      <c r="A210" s="22">
        <v>14</v>
      </c>
      <c r="B210" s="24" t="s">
        <v>253</v>
      </c>
      <c r="C210" s="22" t="s">
        <v>18</v>
      </c>
      <c r="D210" s="16">
        <f>'FEBRUARI 2023'!H211</f>
        <v>1142</v>
      </c>
      <c r="E210" s="139"/>
      <c r="F210" s="162">
        <f t="shared" si="16"/>
        <v>1142</v>
      </c>
      <c r="G210" s="95">
        <v>262</v>
      </c>
      <c r="H210" s="16">
        <f t="shared" si="17"/>
        <v>880</v>
      </c>
      <c r="I210" s="16">
        <v>9009</v>
      </c>
      <c r="J210" s="95">
        <f t="shared" si="18"/>
        <v>7927920</v>
      </c>
      <c r="K210" s="59">
        <v>1</v>
      </c>
      <c r="L210" s="77"/>
    </row>
    <row r="211" spans="1:13" ht="15" customHeight="1" x14ac:dyDescent="0.25">
      <c r="A211" s="20">
        <v>15</v>
      </c>
      <c r="B211" s="21" t="s">
        <v>254</v>
      </c>
      <c r="C211" s="22" t="s">
        <v>18</v>
      </c>
      <c r="D211" s="16">
        <f>'FEBRUARI 2023'!H212</f>
        <v>0</v>
      </c>
      <c r="E211" s="139"/>
      <c r="F211" s="162">
        <f t="shared" si="16"/>
        <v>0</v>
      </c>
      <c r="G211" s="95"/>
      <c r="H211" s="16">
        <f t="shared" si="17"/>
        <v>0</v>
      </c>
      <c r="I211" s="78">
        <v>9279.2800000000007</v>
      </c>
      <c r="J211" s="95">
        <f t="shared" si="18"/>
        <v>0</v>
      </c>
      <c r="K211" s="61">
        <v>572</v>
      </c>
      <c r="L211" s="77"/>
    </row>
    <row r="212" spans="1:13" ht="15" customHeight="1" x14ac:dyDescent="0.25">
      <c r="A212" s="22">
        <v>16</v>
      </c>
      <c r="B212" s="21" t="s">
        <v>256</v>
      </c>
      <c r="C212" s="22" t="s">
        <v>18</v>
      </c>
      <c r="D212" s="16">
        <f>'FEBRUARI 2023'!H213</f>
        <v>453</v>
      </c>
      <c r="E212" s="139"/>
      <c r="F212" s="162">
        <f t="shared" si="16"/>
        <v>453</v>
      </c>
      <c r="G212" s="95">
        <v>147</v>
      </c>
      <c r="H212" s="16">
        <f t="shared" si="17"/>
        <v>306</v>
      </c>
      <c r="I212" s="16">
        <v>2957.65</v>
      </c>
      <c r="J212" s="95">
        <f t="shared" si="18"/>
        <v>905040.9</v>
      </c>
      <c r="K212" s="61">
        <v>274</v>
      </c>
      <c r="L212" s="77"/>
    </row>
    <row r="213" spans="1:13" ht="15" customHeight="1" x14ac:dyDescent="0.25">
      <c r="A213" s="20">
        <v>17</v>
      </c>
      <c r="B213" s="23" t="s">
        <v>271</v>
      </c>
      <c r="C213" s="9" t="s">
        <v>82</v>
      </c>
      <c r="D213" s="16">
        <f>'FEBRUARI 2023'!H214</f>
        <v>10</v>
      </c>
      <c r="E213" s="139"/>
      <c r="F213" s="162">
        <f t="shared" si="16"/>
        <v>10</v>
      </c>
      <c r="G213" s="95">
        <v>2</v>
      </c>
      <c r="H213" s="16">
        <f t="shared" si="17"/>
        <v>8</v>
      </c>
      <c r="I213" s="16">
        <v>87000</v>
      </c>
      <c r="J213" s="95">
        <f t="shared" si="18"/>
        <v>696000</v>
      </c>
      <c r="K213" s="59">
        <v>91</v>
      </c>
      <c r="L213" s="77"/>
      <c r="M213" s="79"/>
    </row>
    <row r="214" spans="1:13" ht="15" customHeight="1" x14ac:dyDescent="0.25">
      <c r="A214" s="20">
        <v>18</v>
      </c>
      <c r="B214" s="23" t="s">
        <v>364</v>
      </c>
      <c r="C214" s="9" t="s">
        <v>82</v>
      </c>
      <c r="D214" s="16">
        <v>48</v>
      </c>
      <c r="E214" s="139"/>
      <c r="F214" s="162">
        <f t="shared" si="16"/>
        <v>48</v>
      </c>
      <c r="G214" s="95">
        <v>2</v>
      </c>
      <c r="H214" s="16">
        <f t="shared" si="17"/>
        <v>46</v>
      </c>
      <c r="I214" s="16">
        <v>87000</v>
      </c>
      <c r="J214" s="95">
        <f t="shared" si="18"/>
        <v>4002000</v>
      </c>
      <c r="K214" s="59"/>
      <c r="L214" s="77"/>
      <c r="M214" s="79"/>
    </row>
    <row r="215" spans="1:13" ht="15" customHeight="1" x14ac:dyDescent="0.25">
      <c r="A215" s="22">
        <v>19</v>
      </c>
      <c r="B215" s="23" t="s">
        <v>168</v>
      </c>
      <c r="C215" s="9" t="s">
        <v>18</v>
      </c>
      <c r="D215" s="16">
        <f>'FEBRUARI 2023'!H216</f>
        <v>180</v>
      </c>
      <c r="E215" s="139"/>
      <c r="F215" s="162">
        <f t="shared" si="16"/>
        <v>180</v>
      </c>
      <c r="G215" s="95"/>
      <c r="H215" s="16">
        <f t="shared" si="17"/>
        <v>180</v>
      </c>
      <c r="I215" s="16">
        <v>3600</v>
      </c>
      <c r="J215" s="95">
        <f t="shared" si="18"/>
        <v>648000</v>
      </c>
      <c r="K215" s="59">
        <v>36</v>
      </c>
      <c r="L215" s="77"/>
    </row>
    <row r="216" spans="1:13" ht="15" customHeight="1" x14ac:dyDescent="0.25">
      <c r="A216" s="20">
        <v>20</v>
      </c>
      <c r="B216" s="21" t="s">
        <v>169</v>
      </c>
      <c r="C216" s="22" t="s">
        <v>18</v>
      </c>
      <c r="D216" s="16">
        <f>'FEBRUARI 2023'!H217</f>
        <v>63</v>
      </c>
      <c r="E216" s="139"/>
      <c r="F216" s="162">
        <f t="shared" si="16"/>
        <v>63</v>
      </c>
      <c r="G216" s="95">
        <v>4</v>
      </c>
      <c r="H216" s="16">
        <f t="shared" si="17"/>
        <v>59</v>
      </c>
      <c r="I216" s="16">
        <v>20000</v>
      </c>
      <c r="J216" s="95">
        <f t="shared" si="18"/>
        <v>1180000</v>
      </c>
      <c r="K216" s="59">
        <v>0</v>
      </c>
      <c r="L216" s="77"/>
    </row>
    <row r="217" spans="1:13" ht="15" customHeight="1" x14ac:dyDescent="0.25">
      <c r="A217" s="22">
        <v>21</v>
      </c>
      <c r="B217" s="21" t="s">
        <v>170</v>
      </c>
      <c r="C217" s="22" t="s">
        <v>18</v>
      </c>
      <c r="D217" s="16">
        <f>'FEBRUARI 2023'!H218</f>
        <v>218</v>
      </c>
      <c r="E217" s="139"/>
      <c r="F217" s="162">
        <f t="shared" si="16"/>
        <v>218</v>
      </c>
      <c r="G217" s="95"/>
      <c r="H217" s="16">
        <f t="shared" si="17"/>
        <v>218</v>
      </c>
      <c r="I217" s="16">
        <v>3500</v>
      </c>
      <c r="J217" s="95">
        <f t="shared" si="18"/>
        <v>763000</v>
      </c>
      <c r="K217" s="59">
        <v>227</v>
      </c>
      <c r="L217" s="77"/>
    </row>
    <row r="218" spans="1:13" ht="15" customHeight="1" x14ac:dyDescent="0.25">
      <c r="A218" s="20">
        <v>22</v>
      </c>
      <c r="B218" s="21" t="s">
        <v>171</v>
      </c>
      <c r="C218" s="22" t="s">
        <v>18</v>
      </c>
      <c r="D218" s="16">
        <f>'FEBRUARI 2023'!H219</f>
        <v>59</v>
      </c>
      <c r="E218" s="139"/>
      <c r="F218" s="162">
        <f t="shared" si="16"/>
        <v>59</v>
      </c>
      <c r="G218" s="95">
        <v>3</v>
      </c>
      <c r="H218" s="16">
        <f t="shared" si="17"/>
        <v>56</v>
      </c>
      <c r="I218" s="16">
        <v>15000</v>
      </c>
      <c r="J218" s="95">
        <f t="shared" si="18"/>
        <v>840000</v>
      </c>
      <c r="K218" s="59">
        <v>75</v>
      </c>
      <c r="L218" s="77"/>
    </row>
    <row r="219" spans="1:13" ht="15" customHeight="1" x14ac:dyDescent="0.25">
      <c r="A219" s="20">
        <v>23</v>
      </c>
      <c r="B219" s="10" t="s">
        <v>361</v>
      </c>
      <c r="C219" s="22" t="s">
        <v>38</v>
      </c>
      <c r="D219" s="16">
        <f>'FEBRUARI 2023'!H220</f>
        <v>23</v>
      </c>
      <c r="E219" s="139"/>
      <c r="F219" s="162">
        <f t="shared" si="16"/>
        <v>23</v>
      </c>
      <c r="G219" s="95">
        <v>1</v>
      </c>
      <c r="H219" s="16">
        <f t="shared" si="17"/>
        <v>22</v>
      </c>
      <c r="I219" s="16">
        <v>75000</v>
      </c>
      <c r="J219" s="95">
        <f t="shared" si="18"/>
        <v>1650000</v>
      </c>
      <c r="K219" s="59"/>
      <c r="L219" s="77"/>
    </row>
    <row r="220" spans="1:13" ht="15" customHeight="1" x14ac:dyDescent="0.25">
      <c r="A220" s="22">
        <v>24</v>
      </c>
      <c r="B220" s="21" t="s">
        <v>248</v>
      </c>
      <c r="C220" s="22" t="s">
        <v>117</v>
      </c>
      <c r="D220" s="16">
        <f>'FEBRUARI 2023'!H221</f>
        <v>16</v>
      </c>
      <c r="E220" s="139"/>
      <c r="F220" s="162">
        <f t="shared" si="16"/>
        <v>16</v>
      </c>
      <c r="G220" s="95"/>
      <c r="H220" s="16">
        <f t="shared" si="17"/>
        <v>16</v>
      </c>
      <c r="I220" s="16">
        <v>5000</v>
      </c>
      <c r="J220" s="95">
        <f t="shared" si="18"/>
        <v>80000</v>
      </c>
      <c r="K220" s="59">
        <v>240</v>
      </c>
      <c r="L220" s="77"/>
    </row>
    <row r="221" spans="1:13" ht="15" customHeight="1" x14ac:dyDescent="0.25">
      <c r="A221" s="20">
        <v>25</v>
      </c>
      <c r="B221" s="12" t="s">
        <v>172</v>
      </c>
      <c r="C221" s="9" t="s">
        <v>173</v>
      </c>
      <c r="D221" s="16">
        <f>'FEBRUARI 2023'!H222</f>
        <v>8</v>
      </c>
      <c r="E221" s="139"/>
      <c r="F221" s="162">
        <f t="shared" si="16"/>
        <v>8</v>
      </c>
      <c r="G221" s="95">
        <v>2</v>
      </c>
      <c r="H221" s="16">
        <f t="shared" si="17"/>
        <v>6</v>
      </c>
      <c r="I221" s="16">
        <v>808505</v>
      </c>
      <c r="J221" s="95">
        <f t="shared" si="18"/>
        <v>4851030</v>
      </c>
      <c r="K221" s="59">
        <v>58</v>
      </c>
      <c r="L221" s="77"/>
    </row>
    <row r="222" spans="1:13" ht="15" customHeight="1" x14ac:dyDescent="0.25">
      <c r="A222" s="22">
        <v>26</v>
      </c>
      <c r="B222" s="23" t="s">
        <v>174</v>
      </c>
      <c r="C222" s="9" t="s">
        <v>173</v>
      </c>
      <c r="D222" s="16">
        <f>'FEBRUARI 2023'!H223</f>
        <v>3</v>
      </c>
      <c r="E222" s="139"/>
      <c r="F222" s="162">
        <f t="shared" si="16"/>
        <v>3</v>
      </c>
      <c r="G222" s="95">
        <v>2</v>
      </c>
      <c r="H222" s="16">
        <f t="shared" si="17"/>
        <v>1</v>
      </c>
      <c r="I222" s="16">
        <v>898845</v>
      </c>
      <c r="J222" s="95">
        <f t="shared" si="18"/>
        <v>898845</v>
      </c>
      <c r="K222" s="59">
        <v>19</v>
      </c>
      <c r="L222" s="77"/>
    </row>
    <row r="223" spans="1:13" ht="15" customHeight="1" x14ac:dyDescent="0.25">
      <c r="A223" s="20">
        <v>27</v>
      </c>
      <c r="B223" s="23" t="s">
        <v>175</v>
      </c>
      <c r="C223" s="9" t="s">
        <v>173</v>
      </c>
      <c r="D223" s="16">
        <f>'FEBRUARI 2023'!H224</f>
        <v>6</v>
      </c>
      <c r="E223" s="139"/>
      <c r="F223" s="162">
        <f t="shared" si="16"/>
        <v>6</v>
      </c>
      <c r="G223" s="95">
        <v>2</v>
      </c>
      <c r="H223" s="16">
        <f t="shared" si="17"/>
        <v>4</v>
      </c>
      <c r="I223" s="16">
        <v>707876</v>
      </c>
      <c r="J223" s="95">
        <f t="shared" si="18"/>
        <v>2831504</v>
      </c>
      <c r="K223" s="59">
        <v>16</v>
      </c>
      <c r="L223" s="77"/>
    </row>
    <row r="224" spans="1:13" ht="15" customHeight="1" x14ac:dyDescent="0.25">
      <c r="A224" s="20">
        <v>28</v>
      </c>
      <c r="B224" s="10" t="s">
        <v>176</v>
      </c>
      <c r="C224" s="9" t="s">
        <v>70</v>
      </c>
      <c r="D224" s="16">
        <f>'FEBRUARI 2023'!H225</f>
        <v>19</v>
      </c>
      <c r="E224" s="139"/>
      <c r="F224" s="162">
        <f t="shared" si="16"/>
        <v>19</v>
      </c>
      <c r="G224" s="95"/>
      <c r="H224" s="16">
        <f t="shared" si="17"/>
        <v>19</v>
      </c>
      <c r="I224" s="16">
        <v>26000</v>
      </c>
      <c r="J224" s="95">
        <f t="shared" si="18"/>
        <v>494000</v>
      </c>
      <c r="K224" s="59">
        <v>11</v>
      </c>
      <c r="L224" s="77"/>
    </row>
    <row r="225" spans="1:12" ht="15" customHeight="1" x14ac:dyDescent="0.25">
      <c r="A225" s="22">
        <v>29</v>
      </c>
      <c r="B225" s="10" t="s">
        <v>177</v>
      </c>
      <c r="C225" s="9" t="s">
        <v>178</v>
      </c>
      <c r="D225" s="16">
        <f>'FEBRUARI 2023'!H226</f>
        <v>2</v>
      </c>
      <c r="E225" s="139"/>
      <c r="F225" s="162">
        <f t="shared" si="16"/>
        <v>2</v>
      </c>
      <c r="G225" s="95"/>
      <c r="H225" s="16">
        <f t="shared" si="17"/>
        <v>2</v>
      </c>
      <c r="I225" s="16">
        <v>15000</v>
      </c>
      <c r="J225" s="95">
        <f t="shared" si="18"/>
        <v>30000</v>
      </c>
      <c r="K225" s="59">
        <v>8</v>
      </c>
      <c r="L225" s="77"/>
    </row>
    <row r="226" spans="1:12" ht="15" customHeight="1" x14ac:dyDescent="0.25">
      <c r="A226" s="20">
        <v>30</v>
      </c>
      <c r="B226" s="10" t="s">
        <v>179</v>
      </c>
      <c r="C226" s="22" t="s">
        <v>51</v>
      </c>
      <c r="D226" s="16">
        <f>'FEBRUARI 2023'!H227</f>
        <v>9900</v>
      </c>
      <c r="E226" s="139"/>
      <c r="F226" s="162">
        <f t="shared" si="16"/>
        <v>9900</v>
      </c>
      <c r="G226" s="95">
        <v>800</v>
      </c>
      <c r="H226" s="16">
        <f t="shared" si="17"/>
        <v>9100</v>
      </c>
      <c r="I226" s="16">
        <v>804</v>
      </c>
      <c r="J226" s="95">
        <f>H226*I226</f>
        <v>7316400</v>
      </c>
      <c r="K226" s="59">
        <v>19</v>
      </c>
      <c r="L226" s="77"/>
    </row>
    <row r="227" spans="1:12" x14ac:dyDescent="0.25">
      <c r="A227" s="22">
        <v>31</v>
      </c>
      <c r="B227" s="10" t="s">
        <v>180</v>
      </c>
      <c r="C227" s="22" t="s">
        <v>51</v>
      </c>
      <c r="D227" s="16">
        <f>'FEBRUARI 2023'!H228</f>
        <v>9350</v>
      </c>
      <c r="E227" s="139"/>
      <c r="F227" s="162">
        <f t="shared" si="16"/>
        <v>9350</v>
      </c>
      <c r="G227" s="95">
        <v>750</v>
      </c>
      <c r="H227" s="16">
        <f t="shared" si="17"/>
        <v>8600</v>
      </c>
      <c r="I227" s="16">
        <v>648</v>
      </c>
      <c r="J227" s="95">
        <f t="shared" si="18"/>
        <v>5572800</v>
      </c>
      <c r="K227" s="59">
        <v>2</v>
      </c>
      <c r="L227" s="77"/>
    </row>
    <row r="228" spans="1:12" ht="15" customHeight="1" x14ac:dyDescent="0.25">
      <c r="A228" s="20">
        <v>32</v>
      </c>
      <c r="B228" s="10" t="s">
        <v>181</v>
      </c>
      <c r="C228" s="22" t="s">
        <v>51</v>
      </c>
      <c r="D228" s="16">
        <f>'FEBRUARI 2023'!H229</f>
        <v>5000</v>
      </c>
      <c r="E228" s="139">
        <v>7000</v>
      </c>
      <c r="F228" s="162">
        <f t="shared" si="16"/>
        <v>12000</v>
      </c>
      <c r="G228" s="95">
        <v>2000</v>
      </c>
      <c r="H228" s="16">
        <f t="shared" si="17"/>
        <v>10000</v>
      </c>
      <c r="I228" s="16">
        <v>1500</v>
      </c>
      <c r="J228" s="95">
        <f t="shared" si="18"/>
        <v>15000000</v>
      </c>
      <c r="K228" s="59">
        <v>15000</v>
      </c>
      <c r="L228" s="77"/>
    </row>
    <row r="229" spans="1:12" ht="15" customHeight="1" x14ac:dyDescent="0.25">
      <c r="A229" s="20">
        <v>33</v>
      </c>
      <c r="B229" s="10" t="s">
        <v>182</v>
      </c>
      <c r="C229" s="22" t="s">
        <v>51</v>
      </c>
      <c r="D229" s="16">
        <f>'FEBRUARI 2023'!H230</f>
        <v>1000</v>
      </c>
      <c r="E229" s="139">
        <v>8000</v>
      </c>
      <c r="F229" s="162">
        <f t="shared" si="16"/>
        <v>9000</v>
      </c>
      <c r="G229" s="95">
        <v>2000</v>
      </c>
      <c r="H229" s="16">
        <f t="shared" si="17"/>
        <v>7000</v>
      </c>
      <c r="I229" s="16">
        <v>1500</v>
      </c>
      <c r="J229" s="95">
        <f t="shared" si="18"/>
        <v>10500000</v>
      </c>
      <c r="K229" s="75">
        <v>14200</v>
      </c>
      <c r="L229" s="77"/>
    </row>
    <row r="230" spans="1:12" ht="15" customHeight="1" x14ac:dyDescent="0.25">
      <c r="A230" s="22">
        <v>34</v>
      </c>
      <c r="B230" s="10" t="s">
        <v>183</v>
      </c>
      <c r="C230" s="9" t="s">
        <v>18</v>
      </c>
      <c r="D230" s="16">
        <f>'FEBRUARI 2023'!H231</f>
        <v>206</v>
      </c>
      <c r="E230" s="139"/>
      <c r="F230" s="162">
        <f t="shared" si="16"/>
        <v>206</v>
      </c>
      <c r="G230" s="95">
        <v>10</v>
      </c>
      <c r="H230" s="16">
        <f t="shared" si="17"/>
        <v>196</v>
      </c>
      <c r="I230" s="16">
        <v>2500</v>
      </c>
      <c r="J230" s="95">
        <f t="shared" si="18"/>
        <v>490000</v>
      </c>
      <c r="K230" s="61">
        <v>4400</v>
      </c>
      <c r="L230" s="77"/>
    </row>
    <row r="231" spans="1:12" ht="15" customHeight="1" x14ac:dyDescent="0.25">
      <c r="A231" s="20">
        <v>35</v>
      </c>
      <c r="B231" s="10" t="s">
        <v>184</v>
      </c>
      <c r="C231" s="9" t="s">
        <v>18</v>
      </c>
      <c r="D231" s="16">
        <f>'FEBRUARI 2023'!H232</f>
        <v>12</v>
      </c>
      <c r="E231" s="139"/>
      <c r="F231" s="162">
        <f t="shared" si="16"/>
        <v>12</v>
      </c>
      <c r="G231" s="95"/>
      <c r="H231" s="16">
        <f t="shared" si="17"/>
        <v>12</v>
      </c>
      <c r="I231" s="16">
        <v>105000</v>
      </c>
      <c r="J231" s="95">
        <f t="shared" si="18"/>
        <v>1260000</v>
      </c>
      <c r="K231" s="59">
        <v>273</v>
      </c>
      <c r="L231" s="77"/>
    </row>
    <row r="232" spans="1:12" ht="15" customHeight="1" x14ac:dyDescent="0.25">
      <c r="A232" s="22">
        <v>36</v>
      </c>
      <c r="B232" s="10" t="s">
        <v>247</v>
      </c>
      <c r="C232" s="9" t="s">
        <v>18</v>
      </c>
      <c r="D232" s="16">
        <f>'FEBRUARI 2023'!H233</f>
        <v>2</v>
      </c>
      <c r="E232" s="139"/>
      <c r="F232" s="162">
        <f t="shared" si="16"/>
        <v>2</v>
      </c>
      <c r="G232" s="95"/>
      <c r="H232" s="16">
        <f t="shared" si="17"/>
        <v>2</v>
      </c>
      <c r="I232" s="16">
        <v>80000</v>
      </c>
      <c r="J232" s="95">
        <f t="shared" si="18"/>
        <v>160000</v>
      </c>
      <c r="K232" s="59">
        <v>2</v>
      </c>
      <c r="L232" s="77"/>
    </row>
    <row r="233" spans="1:12" ht="15" customHeight="1" x14ac:dyDescent="0.25">
      <c r="A233" s="20">
        <v>37</v>
      </c>
      <c r="B233" s="10" t="s">
        <v>185</v>
      </c>
      <c r="C233" s="9" t="s">
        <v>18</v>
      </c>
      <c r="D233" s="16">
        <f>'FEBRUARI 2023'!H234</f>
        <v>243</v>
      </c>
      <c r="E233" s="139"/>
      <c r="F233" s="162">
        <f t="shared" si="16"/>
        <v>243</v>
      </c>
      <c r="G233" s="95">
        <v>36</v>
      </c>
      <c r="H233" s="16">
        <f t="shared" si="17"/>
        <v>207</v>
      </c>
      <c r="I233" s="16">
        <v>15500</v>
      </c>
      <c r="J233" s="95">
        <f t="shared" si="18"/>
        <v>3208500</v>
      </c>
      <c r="K233" s="59">
        <v>6</v>
      </c>
      <c r="L233" s="77"/>
    </row>
    <row r="234" spans="1:12" ht="15" customHeight="1" x14ac:dyDescent="0.25">
      <c r="A234" s="20">
        <v>38</v>
      </c>
      <c r="B234" s="10" t="s">
        <v>305</v>
      </c>
      <c r="C234" s="9" t="s">
        <v>70</v>
      </c>
      <c r="D234" s="16">
        <f>'FEBRUARI 2023'!H235</f>
        <v>200</v>
      </c>
      <c r="E234" s="145"/>
      <c r="F234" s="162">
        <f t="shared" si="16"/>
        <v>200</v>
      </c>
      <c r="G234" s="110"/>
      <c r="H234" s="16">
        <f t="shared" si="17"/>
        <v>200</v>
      </c>
      <c r="I234" s="16">
        <v>14200</v>
      </c>
      <c r="J234" s="95">
        <f t="shared" si="18"/>
        <v>2840000</v>
      </c>
      <c r="K234" s="59">
        <v>15</v>
      </c>
      <c r="L234" s="77"/>
    </row>
    <row r="235" spans="1:12" ht="15" customHeight="1" x14ac:dyDescent="0.25">
      <c r="A235" s="22"/>
      <c r="B235" s="10"/>
      <c r="C235" s="9"/>
      <c r="D235" s="16"/>
      <c r="E235" s="145"/>
      <c r="F235" s="162"/>
      <c r="G235" s="110"/>
      <c r="H235" s="16"/>
      <c r="I235" s="16"/>
      <c r="J235" s="95"/>
      <c r="K235" s="59"/>
      <c r="L235" s="77"/>
    </row>
    <row r="236" spans="1:12" ht="15" customHeight="1" x14ac:dyDescent="0.25">
      <c r="A236" s="22"/>
      <c r="B236" s="25" t="s">
        <v>186</v>
      </c>
      <c r="C236" s="9"/>
      <c r="D236" s="16"/>
      <c r="E236" s="145"/>
      <c r="F236" s="162"/>
      <c r="G236" s="110"/>
      <c r="H236" s="16"/>
      <c r="I236" s="16"/>
      <c r="J236" s="95"/>
      <c r="K236" s="61">
        <v>417</v>
      </c>
      <c r="L236" s="77"/>
    </row>
    <row r="237" spans="1:12" ht="15" customHeight="1" x14ac:dyDescent="0.25">
      <c r="A237" s="20">
        <v>1</v>
      </c>
      <c r="B237" s="10" t="s">
        <v>187</v>
      </c>
      <c r="C237" s="9" t="s">
        <v>173</v>
      </c>
      <c r="D237" s="16">
        <f>'FEBRUARI 2023'!H238</f>
        <v>12</v>
      </c>
      <c r="E237" s="139">
        <v>30</v>
      </c>
      <c r="F237" s="162">
        <f t="shared" si="16"/>
        <v>42</v>
      </c>
      <c r="G237" s="95">
        <v>22</v>
      </c>
      <c r="H237" s="16">
        <f t="shared" si="17"/>
        <v>20</v>
      </c>
      <c r="I237" s="16">
        <v>550000</v>
      </c>
      <c r="J237" s="95">
        <f t="shared" si="18"/>
        <v>11000000</v>
      </c>
      <c r="K237" s="56"/>
    </row>
    <row r="238" spans="1:12" ht="15" customHeight="1" x14ac:dyDescent="0.25">
      <c r="A238" s="22">
        <v>2</v>
      </c>
      <c r="B238" s="10" t="s">
        <v>188</v>
      </c>
      <c r="C238" s="9" t="s">
        <v>173</v>
      </c>
      <c r="D238" s="16">
        <f>'FEBRUARI 2023'!H239</f>
        <v>19</v>
      </c>
      <c r="E238" s="139">
        <v>15</v>
      </c>
      <c r="F238" s="162">
        <f t="shared" si="16"/>
        <v>34</v>
      </c>
      <c r="G238" s="95">
        <v>6</v>
      </c>
      <c r="H238" s="16">
        <f t="shared" si="17"/>
        <v>28</v>
      </c>
      <c r="I238" s="16">
        <v>600000</v>
      </c>
      <c r="J238" s="95">
        <f t="shared" si="18"/>
        <v>16800000</v>
      </c>
      <c r="K238" s="56"/>
    </row>
    <row r="239" spans="1:12" ht="15" customHeight="1" x14ac:dyDescent="0.25">
      <c r="A239" s="20">
        <v>3</v>
      </c>
      <c r="B239" s="10" t="s">
        <v>189</v>
      </c>
      <c r="C239" s="9" t="s">
        <v>173</v>
      </c>
      <c r="D239" s="16">
        <f>'FEBRUARI 2023'!H240</f>
        <v>15</v>
      </c>
      <c r="E239" s="139">
        <v>30</v>
      </c>
      <c r="F239" s="162">
        <f t="shared" si="16"/>
        <v>45</v>
      </c>
      <c r="G239" s="95">
        <v>17</v>
      </c>
      <c r="H239" s="16">
        <f t="shared" si="17"/>
        <v>28</v>
      </c>
      <c r="I239" s="51">
        <v>500000</v>
      </c>
      <c r="J239" s="95">
        <f t="shared" si="18"/>
        <v>14000000</v>
      </c>
      <c r="K239" s="59">
        <v>6</v>
      </c>
    </row>
    <row r="240" spans="1:12" ht="15" customHeight="1" x14ac:dyDescent="0.25">
      <c r="A240" s="22">
        <v>4</v>
      </c>
      <c r="B240" s="10" t="s">
        <v>190</v>
      </c>
      <c r="C240" s="9" t="s">
        <v>173</v>
      </c>
      <c r="D240" s="16">
        <f>'FEBRUARI 2023'!H241</f>
        <v>11</v>
      </c>
      <c r="E240" s="139">
        <v>30</v>
      </c>
      <c r="F240" s="162">
        <f t="shared" si="16"/>
        <v>41</v>
      </c>
      <c r="G240" s="95">
        <v>17</v>
      </c>
      <c r="H240" s="16">
        <f t="shared" si="17"/>
        <v>24</v>
      </c>
      <c r="I240" s="16">
        <v>600000</v>
      </c>
      <c r="J240" s="95">
        <f t="shared" si="18"/>
        <v>14400000</v>
      </c>
      <c r="K240" s="59">
        <v>12</v>
      </c>
    </row>
    <row r="241" spans="1:17" ht="15" customHeight="1" x14ac:dyDescent="0.25">
      <c r="A241" s="20">
        <v>5</v>
      </c>
      <c r="B241" s="10" t="s">
        <v>191</v>
      </c>
      <c r="C241" s="9" t="s">
        <v>173</v>
      </c>
      <c r="D241" s="16">
        <f>'FEBRUARI 2023'!H242</f>
        <v>12</v>
      </c>
      <c r="E241" s="139">
        <v>20</v>
      </c>
      <c r="F241" s="162">
        <f t="shared" si="16"/>
        <v>32</v>
      </c>
      <c r="G241" s="95">
        <v>14</v>
      </c>
      <c r="H241" s="16">
        <f t="shared" si="17"/>
        <v>18</v>
      </c>
      <c r="I241" s="16">
        <v>600000</v>
      </c>
      <c r="J241" s="95">
        <f t="shared" si="18"/>
        <v>10800000</v>
      </c>
      <c r="K241" s="60">
        <v>7</v>
      </c>
    </row>
    <row r="242" spans="1:17" ht="15" customHeight="1" x14ac:dyDescent="0.25">
      <c r="A242" s="22"/>
      <c r="B242" s="10"/>
      <c r="C242" s="9"/>
      <c r="D242" s="15"/>
      <c r="E242" s="139"/>
      <c r="F242" s="162"/>
      <c r="G242" s="95"/>
      <c r="H242" s="16"/>
      <c r="I242" s="15"/>
      <c r="J242" s="95"/>
      <c r="K242" s="59">
        <v>4</v>
      </c>
    </row>
    <row r="243" spans="1:17" ht="15" customHeight="1" x14ac:dyDescent="0.25">
      <c r="A243" s="89"/>
      <c r="B243" s="90"/>
      <c r="C243" s="11"/>
      <c r="D243" s="84"/>
      <c r="E243" s="145"/>
      <c r="F243" s="163"/>
      <c r="G243" s="110"/>
      <c r="H243" s="16"/>
      <c r="I243" s="84"/>
      <c r="J243" s="110"/>
      <c r="K243" s="59">
        <v>7</v>
      </c>
    </row>
    <row r="244" spans="1:17" ht="15" customHeight="1" x14ac:dyDescent="0.25">
      <c r="A244" s="380" t="s">
        <v>264</v>
      </c>
      <c r="B244" s="381"/>
      <c r="C244" s="381"/>
      <c r="D244" s="381"/>
      <c r="E244" s="381"/>
      <c r="F244" s="381"/>
      <c r="G244" s="381"/>
      <c r="H244" s="382"/>
      <c r="I244" s="383">
        <f>SUM(J197:J241)</f>
        <v>146582471.81999999</v>
      </c>
      <c r="J244" s="384"/>
      <c r="K244" s="56"/>
    </row>
    <row r="245" spans="1:17" ht="15" customHeight="1" x14ac:dyDescent="0.25">
      <c r="A245" s="91"/>
      <c r="B245" s="49"/>
      <c r="C245" s="37"/>
      <c r="D245" s="85"/>
      <c r="E245" s="143"/>
      <c r="F245" s="85"/>
      <c r="G245" s="109"/>
      <c r="H245" s="85"/>
      <c r="I245" s="85"/>
      <c r="J245" s="109"/>
      <c r="K245" s="57"/>
    </row>
    <row r="246" spans="1:17" ht="15" customHeight="1" x14ac:dyDescent="0.25">
      <c r="A246" s="26"/>
      <c r="B246" s="26"/>
      <c r="C246" s="26"/>
      <c r="D246" s="26"/>
      <c r="E246" s="148"/>
      <c r="F246" s="26"/>
      <c r="G246" s="113"/>
      <c r="H246" s="26"/>
      <c r="I246" s="26"/>
      <c r="J246" s="113"/>
      <c r="K246" s="52"/>
    </row>
    <row r="247" spans="1:17" ht="15" customHeight="1" x14ac:dyDescent="0.25">
      <c r="A247" s="385" t="s">
        <v>192</v>
      </c>
      <c r="B247" s="385"/>
      <c r="C247" s="385"/>
      <c r="D247" s="385"/>
      <c r="E247" s="385"/>
      <c r="F247" s="385"/>
      <c r="G247" s="385"/>
      <c r="H247" s="385"/>
      <c r="I247" s="385"/>
      <c r="J247" s="385"/>
      <c r="K247" s="53"/>
    </row>
    <row r="248" spans="1:17" x14ac:dyDescent="0.25">
      <c r="A248" s="386" t="str">
        <f>A191</f>
        <v>Bulan : MARET 2023</v>
      </c>
      <c r="B248" s="386"/>
      <c r="C248" s="386"/>
      <c r="D248" s="386"/>
      <c r="E248" s="386"/>
      <c r="F248" s="386"/>
      <c r="G248" s="386"/>
      <c r="H248" s="386"/>
      <c r="I248" s="386"/>
      <c r="J248" s="386"/>
    </row>
    <row r="249" spans="1:17" ht="15.75" x14ac:dyDescent="0.25">
      <c r="A249" s="27"/>
      <c r="B249" s="28"/>
      <c r="C249" s="27"/>
      <c r="D249" s="29"/>
      <c r="E249" s="149"/>
      <c r="F249" s="29"/>
      <c r="G249" s="126"/>
      <c r="H249" s="29"/>
      <c r="I249" s="69"/>
      <c r="J249" s="114"/>
      <c r="K249" s="176"/>
    </row>
    <row r="250" spans="1:17" x14ac:dyDescent="0.25">
      <c r="A250" s="387" t="s">
        <v>3</v>
      </c>
      <c r="B250" s="387" t="s">
        <v>4</v>
      </c>
      <c r="C250" s="387" t="s">
        <v>5</v>
      </c>
      <c r="D250" s="387" t="s">
        <v>193</v>
      </c>
      <c r="E250" s="150" t="s">
        <v>7</v>
      </c>
      <c r="F250" s="387" t="s">
        <v>8</v>
      </c>
      <c r="G250" s="127" t="s">
        <v>7</v>
      </c>
      <c r="H250" s="387" t="s">
        <v>194</v>
      </c>
      <c r="I250" s="178" t="s">
        <v>262</v>
      </c>
      <c r="J250" s="102" t="s">
        <v>8</v>
      </c>
      <c r="K250" s="175"/>
    </row>
    <row r="251" spans="1:17" x14ac:dyDescent="0.25">
      <c r="A251" s="388"/>
      <c r="B251" s="388"/>
      <c r="C251" s="388"/>
      <c r="D251" s="388"/>
      <c r="E251" s="151" t="s">
        <v>10</v>
      </c>
      <c r="F251" s="388"/>
      <c r="G251" s="128" t="s">
        <v>11</v>
      </c>
      <c r="H251" s="388"/>
      <c r="I251" s="179" t="s">
        <v>5</v>
      </c>
      <c r="J251" s="115" t="s">
        <v>263</v>
      </c>
      <c r="K251" s="37"/>
    </row>
    <row r="252" spans="1:17" x14ac:dyDescent="0.25">
      <c r="A252" s="81">
        <v>1</v>
      </c>
      <c r="B252" s="81">
        <v>2</v>
      </c>
      <c r="C252" s="81">
        <v>3</v>
      </c>
      <c r="D252" s="81">
        <v>4</v>
      </c>
      <c r="E252" s="152">
        <v>5</v>
      </c>
      <c r="F252" s="81">
        <v>6</v>
      </c>
      <c r="G252" s="129">
        <v>7</v>
      </c>
      <c r="H252" s="81">
        <v>8</v>
      </c>
      <c r="I252" s="82">
        <v>9</v>
      </c>
      <c r="J252" s="197">
        <v>10</v>
      </c>
      <c r="K252" s="1" t="s">
        <v>258</v>
      </c>
      <c r="Q252" s="77"/>
    </row>
    <row r="253" spans="1:17" x14ac:dyDescent="0.25">
      <c r="A253" s="80"/>
      <c r="B253" s="80"/>
      <c r="C253" s="80"/>
      <c r="D253" s="80"/>
      <c r="E253" s="153"/>
      <c r="F253" s="80"/>
      <c r="G253" s="130"/>
      <c r="H253" s="80"/>
      <c r="I253" s="68"/>
      <c r="J253" s="103"/>
      <c r="K253" s="54" t="s">
        <v>259</v>
      </c>
    </row>
    <row r="254" spans="1:17" x14ac:dyDescent="0.25">
      <c r="A254" s="9">
        <v>1</v>
      </c>
      <c r="B254" s="10" t="s">
        <v>289</v>
      </c>
      <c r="C254" s="9" t="s">
        <v>195</v>
      </c>
      <c r="D254" s="16">
        <f>'FEBRUARI 2023'!H255</f>
        <v>67</v>
      </c>
      <c r="E254" s="139"/>
      <c r="F254" s="16">
        <f>D254+E254</f>
        <v>67</v>
      </c>
      <c r="G254" s="95">
        <v>52</v>
      </c>
      <c r="H254" s="16">
        <f>F254-G254</f>
        <v>15</v>
      </c>
      <c r="I254" s="16">
        <v>44000</v>
      </c>
      <c r="J254" s="95">
        <f>H254*I254</f>
        <v>660000</v>
      </c>
      <c r="K254" s="2"/>
    </row>
    <row r="255" spans="1:17" x14ac:dyDescent="0.25">
      <c r="A255" s="9">
        <v>2</v>
      </c>
      <c r="B255" s="10" t="s">
        <v>260</v>
      </c>
      <c r="C255" s="9" t="s">
        <v>195</v>
      </c>
      <c r="D255" s="16">
        <f>'FEBRUARI 2023'!H256</f>
        <v>138</v>
      </c>
      <c r="E255" s="139"/>
      <c r="F255" s="16">
        <f t="shared" ref="F255:F305" si="19">D255+E255</f>
        <v>138</v>
      </c>
      <c r="G255" s="95">
        <v>31</v>
      </c>
      <c r="H255" s="16">
        <f t="shared" ref="H255:H305" si="20">F255-G255</f>
        <v>107</v>
      </c>
      <c r="I255" s="16">
        <v>44400</v>
      </c>
      <c r="J255" s="100">
        <f t="shared" ref="J255:J305" si="21">H255*I255</f>
        <v>4750800</v>
      </c>
      <c r="K255" s="2"/>
    </row>
    <row r="256" spans="1:17" x14ac:dyDescent="0.25">
      <c r="A256" s="2">
        <v>3</v>
      </c>
      <c r="B256" s="6" t="s">
        <v>261</v>
      </c>
      <c r="C256" s="5" t="s">
        <v>195</v>
      </c>
      <c r="D256" s="16">
        <f>'FEBRUARI 2023'!H257</f>
        <v>83</v>
      </c>
      <c r="E256" s="139"/>
      <c r="F256" s="16">
        <f t="shared" si="19"/>
        <v>83</v>
      </c>
      <c r="G256" s="95">
        <v>3</v>
      </c>
      <c r="H256" s="16">
        <f t="shared" si="20"/>
        <v>80</v>
      </c>
      <c r="I256" s="16">
        <v>44400</v>
      </c>
      <c r="J256" s="100">
        <f t="shared" si="21"/>
        <v>3552000</v>
      </c>
      <c r="K256" s="66">
        <v>102</v>
      </c>
      <c r="L256" s="77"/>
    </row>
    <row r="257" spans="1:12" x14ac:dyDescent="0.25">
      <c r="A257" s="9">
        <v>4</v>
      </c>
      <c r="B257" s="6" t="s">
        <v>196</v>
      </c>
      <c r="C257" s="5" t="s">
        <v>18</v>
      </c>
      <c r="D257" s="16">
        <f>'FEBRUARI 2023'!H258</f>
        <v>5</v>
      </c>
      <c r="E257" s="139"/>
      <c r="F257" s="16">
        <f t="shared" si="19"/>
        <v>5</v>
      </c>
      <c r="G257" s="95"/>
      <c r="H257" s="16">
        <f t="shared" si="20"/>
        <v>5</v>
      </c>
      <c r="I257" s="16">
        <v>46200</v>
      </c>
      <c r="J257" s="100">
        <f t="shared" si="21"/>
        <v>231000</v>
      </c>
      <c r="K257" s="71">
        <v>100</v>
      </c>
    </row>
    <row r="258" spans="1:12" x14ac:dyDescent="0.25">
      <c r="A258" s="2">
        <v>5</v>
      </c>
      <c r="B258" s="6" t="s">
        <v>197</v>
      </c>
      <c r="C258" s="5" t="s">
        <v>18</v>
      </c>
      <c r="D258" s="16">
        <f>'FEBRUARI 2023'!H259</f>
        <v>8</v>
      </c>
      <c r="E258" s="139"/>
      <c r="F258" s="16">
        <f t="shared" si="19"/>
        <v>8</v>
      </c>
      <c r="G258" s="95">
        <v>4</v>
      </c>
      <c r="H258" s="16">
        <f t="shared" si="20"/>
        <v>4</v>
      </c>
      <c r="I258" s="16">
        <v>46200</v>
      </c>
      <c r="J258" s="100">
        <f t="shared" si="21"/>
        <v>184800</v>
      </c>
      <c r="K258" s="71">
        <v>96</v>
      </c>
    </row>
    <row r="259" spans="1:12" x14ac:dyDescent="0.25">
      <c r="A259" s="9">
        <v>6</v>
      </c>
      <c r="B259" s="6" t="s">
        <v>198</v>
      </c>
      <c r="C259" s="5" t="s">
        <v>18</v>
      </c>
      <c r="D259" s="16">
        <f>'FEBRUARI 2023'!H260</f>
        <v>5</v>
      </c>
      <c r="E259" s="154"/>
      <c r="F259" s="16">
        <f t="shared" si="19"/>
        <v>5</v>
      </c>
      <c r="G259" s="131"/>
      <c r="H259" s="16">
        <f t="shared" si="20"/>
        <v>5</v>
      </c>
      <c r="I259" s="16">
        <v>46200</v>
      </c>
      <c r="J259" s="100">
        <f t="shared" si="21"/>
        <v>231000</v>
      </c>
      <c r="K259" s="71">
        <v>6</v>
      </c>
    </row>
    <row r="260" spans="1:12" x14ac:dyDescent="0.25">
      <c r="A260" s="2">
        <v>7</v>
      </c>
      <c r="B260" s="63" t="s">
        <v>212</v>
      </c>
      <c r="C260" s="64" t="s">
        <v>195</v>
      </c>
      <c r="D260" s="16">
        <f>'FEBRUARI 2023'!H261</f>
        <v>12</v>
      </c>
      <c r="E260" s="139"/>
      <c r="F260" s="16">
        <f t="shared" si="19"/>
        <v>12</v>
      </c>
      <c r="G260" s="95"/>
      <c r="H260" s="16">
        <f t="shared" si="20"/>
        <v>12</v>
      </c>
      <c r="I260" s="16">
        <v>38500</v>
      </c>
      <c r="J260" s="100">
        <f t="shared" si="21"/>
        <v>462000</v>
      </c>
      <c r="K260" s="71">
        <v>10</v>
      </c>
    </row>
    <row r="261" spans="1:12" x14ac:dyDescent="0.25">
      <c r="A261" s="2">
        <v>8</v>
      </c>
      <c r="B261" s="63" t="s">
        <v>290</v>
      </c>
      <c r="C261" s="99" t="s">
        <v>195</v>
      </c>
      <c r="D261" s="16">
        <f>'FEBRUARI 2023'!H262</f>
        <v>25</v>
      </c>
      <c r="E261" s="139"/>
      <c r="F261" s="16">
        <f t="shared" si="19"/>
        <v>25</v>
      </c>
      <c r="H261" s="16">
        <f t="shared" si="20"/>
        <v>25</v>
      </c>
      <c r="I261" s="16">
        <v>44400</v>
      </c>
      <c r="J261" s="100">
        <f t="shared" si="21"/>
        <v>1110000</v>
      </c>
      <c r="K261" s="71"/>
    </row>
    <row r="262" spans="1:12" x14ac:dyDescent="0.25">
      <c r="A262" s="9">
        <v>9</v>
      </c>
      <c r="B262" s="6" t="s">
        <v>199</v>
      </c>
      <c r="C262" s="5" t="s">
        <v>47</v>
      </c>
      <c r="D262" s="16">
        <f>'FEBRUARI 2023'!H263</f>
        <v>1620</v>
      </c>
      <c r="E262" s="139"/>
      <c r="F262" s="16">
        <f t="shared" si="19"/>
        <v>1620</v>
      </c>
      <c r="G262" s="95">
        <v>260</v>
      </c>
      <c r="H262" s="16">
        <f t="shared" si="20"/>
        <v>1360</v>
      </c>
      <c r="I262" s="16">
        <v>2500</v>
      </c>
      <c r="J262" s="100">
        <f t="shared" si="21"/>
        <v>3400000</v>
      </c>
      <c r="K262" s="65"/>
    </row>
    <row r="263" spans="1:12" x14ac:dyDescent="0.25">
      <c r="A263" s="2">
        <v>10</v>
      </c>
      <c r="B263" s="10" t="s">
        <v>200</v>
      </c>
      <c r="C263" s="9" t="s">
        <v>47</v>
      </c>
      <c r="D263" s="16">
        <f>'FEBRUARI 2023'!H264</f>
        <v>856</v>
      </c>
      <c r="E263" s="139"/>
      <c r="F263" s="16">
        <f t="shared" si="19"/>
        <v>856</v>
      </c>
      <c r="G263" s="95">
        <v>45</v>
      </c>
      <c r="H263" s="16">
        <f t="shared" si="20"/>
        <v>811</v>
      </c>
      <c r="I263" s="16">
        <v>16000</v>
      </c>
      <c r="J263" s="100">
        <f t="shared" si="21"/>
        <v>12976000</v>
      </c>
      <c r="K263" s="71">
        <v>20</v>
      </c>
    </row>
    <row r="264" spans="1:12" x14ac:dyDescent="0.25">
      <c r="A264" s="9">
        <v>11</v>
      </c>
      <c r="B264" s="10" t="s">
        <v>355</v>
      </c>
      <c r="C264" s="9" t="s">
        <v>51</v>
      </c>
      <c r="D264" s="16">
        <f>'FEBRUARI 2023'!H265</f>
        <v>58000</v>
      </c>
      <c r="E264" s="139"/>
      <c r="F264" s="16">
        <f t="shared" si="19"/>
        <v>58000</v>
      </c>
      <c r="G264" s="95">
        <v>3000</v>
      </c>
      <c r="H264" s="16">
        <f t="shared" si="20"/>
        <v>55000</v>
      </c>
      <c r="I264" s="16">
        <v>220</v>
      </c>
      <c r="J264" s="100">
        <f t="shared" si="21"/>
        <v>12100000</v>
      </c>
      <c r="K264" s="71">
        <v>2750</v>
      </c>
    </row>
    <row r="265" spans="1:12" x14ac:dyDescent="0.25">
      <c r="A265" s="2">
        <v>12</v>
      </c>
      <c r="B265" s="10" t="s">
        <v>280</v>
      </c>
      <c r="C265" s="9" t="s">
        <v>51</v>
      </c>
      <c r="D265" s="16">
        <f>'FEBRUARI 2023'!H266</f>
        <v>52000</v>
      </c>
      <c r="E265" s="139"/>
      <c r="F265" s="16">
        <f t="shared" si="19"/>
        <v>52000</v>
      </c>
      <c r="G265" s="95">
        <v>30000</v>
      </c>
      <c r="H265" s="16">
        <f t="shared" si="20"/>
        <v>22000</v>
      </c>
      <c r="I265" s="16">
        <v>179</v>
      </c>
      <c r="J265" s="100">
        <f t="shared" si="21"/>
        <v>3938000</v>
      </c>
      <c r="K265" s="67">
        <v>1193</v>
      </c>
      <c r="L265" s="77"/>
    </row>
    <row r="266" spans="1:12" x14ac:dyDescent="0.25">
      <c r="A266" s="9">
        <v>13</v>
      </c>
      <c r="B266" s="10" t="s">
        <v>281</v>
      </c>
      <c r="C266" s="9" t="s">
        <v>51</v>
      </c>
      <c r="D266" s="16">
        <f>'FEBRUARI 2023'!H267</f>
        <v>27000</v>
      </c>
      <c r="E266" s="139"/>
      <c r="F266" s="16">
        <f t="shared" si="19"/>
        <v>27000</v>
      </c>
      <c r="G266" s="95">
        <v>8000</v>
      </c>
      <c r="H266" s="16">
        <f t="shared" si="20"/>
        <v>19000</v>
      </c>
      <c r="I266" s="16">
        <v>154</v>
      </c>
      <c r="J266" s="100">
        <f t="shared" si="21"/>
        <v>2926000</v>
      </c>
      <c r="K266" s="74">
        <v>132100</v>
      </c>
      <c r="L266" s="77"/>
    </row>
    <row r="267" spans="1:12" x14ac:dyDescent="0.25">
      <c r="A267" s="2">
        <v>14</v>
      </c>
      <c r="B267" s="10" t="s">
        <v>356</v>
      </c>
      <c r="C267" s="9" t="s">
        <v>51</v>
      </c>
      <c r="D267" s="16">
        <f>'FEBRUARI 2023'!H268</f>
        <v>9400</v>
      </c>
      <c r="E267" s="139"/>
      <c r="F267" s="16">
        <f t="shared" si="19"/>
        <v>9400</v>
      </c>
      <c r="G267" s="95">
        <v>4000</v>
      </c>
      <c r="H267" s="16">
        <f t="shared" si="20"/>
        <v>5400</v>
      </c>
      <c r="I267" s="16">
        <v>50</v>
      </c>
      <c r="J267" s="100">
        <f t="shared" si="21"/>
        <v>270000</v>
      </c>
      <c r="K267" s="67">
        <v>233050</v>
      </c>
      <c r="L267" s="77"/>
    </row>
    <row r="268" spans="1:12" x14ac:dyDescent="0.25">
      <c r="A268" s="2">
        <v>15</v>
      </c>
      <c r="B268" s="10" t="s">
        <v>357</v>
      </c>
      <c r="C268" s="9" t="s">
        <v>51</v>
      </c>
      <c r="D268" s="16">
        <f>'FEBRUARI 2023'!H269</f>
        <v>8500</v>
      </c>
      <c r="E268" s="139"/>
      <c r="F268" s="16">
        <f t="shared" si="19"/>
        <v>8500</v>
      </c>
      <c r="G268" s="95">
        <v>5000</v>
      </c>
      <c r="H268" s="16">
        <f t="shared" si="20"/>
        <v>3500</v>
      </c>
      <c r="I268" s="16">
        <v>50</v>
      </c>
      <c r="J268" s="100">
        <f t="shared" si="21"/>
        <v>175000</v>
      </c>
      <c r="K268" s="67">
        <v>46000</v>
      </c>
      <c r="L268" s="94"/>
    </row>
    <row r="269" spans="1:12" x14ac:dyDescent="0.25">
      <c r="A269" s="9">
        <v>16</v>
      </c>
      <c r="B269" s="10" t="s">
        <v>203</v>
      </c>
      <c r="C269" s="9" t="s">
        <v>18</v>
      </c>
      <c r="D269" s="16">
        <f>'FEBRUARI 2023'!H270</f>
        <v>230</v>
      </c>
      <c r="E269" s="139"/>
      <c r="F269" s="16">
        <f t="shared" si="19"/>
        <v>230</v>
      </c>
      <c r="G269" s="95"/>
      <c r="H269" s="16">
        <f t="shared" si="20"/>
        <v>230</v>
      </c>
      <c r="I269" s="16">
        <v>1500</v>
      </c>
      <c r="J269" s="100">
        <f t="shared" si="21"/>
        <v>345000</v>
      </c>
      <c r="K269" s="74">
        <v>10500</v>
      </c>
      <c r="L269" s="94"/>
    </row>
    <row r="270" spans="1:12" x14ac:dyDescent="0.25">
      <c r="A270" s="2">
        <v>17</v>
      </c>
      <c r="B270" s="10" t="s">
        <v>358</v>
      </c>
      <c r="C270" s="9" t="s">
        <v>129</v>
      </c>
      <c r="D270" s="16">
        <f>'FEBRUARI 2023'!H271</f>
        <v>330</v>
      </c>
      <c r="E270" s="139"/>
      <c r="F270" s="16">
        <f t="shared" si="19"/>
        <v>330</v>
      </c>
      <c r="G270" s="95"/>
      <c r="H270" s="16">
        <f t="shared" si="20"/>
        <v>330</v>
      </c>
      <c r="I270" s="16">
        <v>7000</v>
      </c>
      <c r="J270" s="100">
        <f t="shared" si="21"/>
        <v>2310000</v>
      </c>
      <c r="K270" s="74">
        <v>8500</v>
      </c>
      <c r="L270" s="94"/>
    </row>
    <row r="271" spans="1:12" x14ac:dyDescent="0.25">
      <c r="A271" s="9">
        <v>18</v>
      </c>
      <c r="B271" s="30" t="s">
        <v>359</v>
      </c>
      <c r="C271" s="9" t="s">
        <v>51</v>
      </c>
      <c r="D271" s="16">
        <f>'FEBRUARI 2023'!H272</f>
        <v>44400</v>
      </c>
      <c r="E271" s="139"/>
      <c r="F271" s="16">
        <f t="shared" si="19"/>
        <v>44400</v>
      </c>
      <c r="G271" s="95">
        <v>6000</v>
      </c>
      <c r="H271" s="16">
        <f t="shared" si="20"/>
        <v>38400</v>
      </c>
      <c r="I271" s="16">
        <v>75</v>
      </c>
      <c r="J271" s="100">
        <f t="shared" si="21"/>
        <v>2880000</v>
      </c>
      <c r="K271" s="74">
        <v>290</v>
      </c>
      <c r="L271" s="94"/>
    </row>
    <row r="272" spans="1:12" x14ac:dyDescent="0.25">
      <c r="A272" s="2">
        <v>19</v>
      </c>
      <c r="B272" s="10" t="s">
        <v>116</v>
      </c>
      <c r="C272" s="9" t="s">
        <v>195</v>
      </c>
      <c r="D272" s="16">
        <f>'FEBRUARI 2023'!H273</f>
        <v>7</v>
      </c>
      <c r="E272" s="139"/>
      <c r="F272" s="16">
        <f t="shared" si="19"/>
        <v>7</v>
      </c>
      <c r="G272" s="95"/>
      <c r="H272" s="16">
        <f t="shared" si="20"/>
        <v>7</v>
      </c>
      <c r="I272" s="16">
        <v>80000</v>
      </c>
      <c r="J272" s="100">
        <f t="shared" si="21"/>
        <v>560000</v>
      </c>
      <c r="K272" s="71">
        <f>H270</f>
        <v>330</v>
      </c>
      <c r="L272" s="36"/>
    </row>
    <row r="273" spans="1:12" x14ac:dyDescent="0.25">
      <c r="A273" s="9">
        <v>20</v>
      </c>
      <c r="B273" s="7" t="s">
        <v>291</v>
      </c>
      <c r="C273" s="11" t="s">
        <v>18</v>
      </c>
      <c r="D273" s="16">
        <f>'FEBRUARI 2023'!H274</f>
        <v>40</v>
      </c>
      <c r="E273" s="139"/>
      <c r="F273" s="16">
        <f t="shared" si="19"/>
        <v>40</v>
      </c>
      <c r="G273" s="198">
        <v>8</v>
      </c>
      <c r="H273" s="16">
        <f t="shared" si="20"/>
        <v>32</v>
      </c>
      <c r="I273" s="16">
        <v>3900</v>
      </c>
      <c r="J273" s="100">
        <f t="shared" si="21"/>
        <v>124800</v>
      </c>
      <c r="K273" s="71">
        <f>H271</f>
        <v>38400</v>
      </c>
      <c r="L273" s="36"/>
    </row>
    <row r="274" spans="1:12" x14ac:dyDescent="0.25">
      <c r="A274" s="2">
        <v>21</v>
      </c>
      <c r="B274" s="7" t="s">
        <v>292</v>
      </c>
      <c r="C274" s="11" t="s">
        <v>18</v>
      </c>
      <c r="D274" s="16">
        <f>'FEBRUARI 2023'!H275</f>
        <v>29</v>
      </c>
      <c r="E274" s="139"/>
      <c r="F274" s="16">
        <f t="shared" si="19"/>
        <v>29</v>
      </c>
      <c r="G274" s="95">
        <v>6</v>
      </c>
      <c r="H274" s="16">
        <f t="shared" si="20"/>
        <v>23</v>
      </c>
      <c r="I274" s="16">
        <v>8800</v>
      </c>
      <c r="J274" s="100">
        <f t="shared" si="21"/>
        <v>202400</v>
      </c>
      <c r="K274" s="71">
        <v>9</v>
      </c>
      <c r="L274" s="36"/>
    </row>
    <row r="275" spans="1:12" x14ac:dyDescent="0.25">
      <c r="A275" s="2">
        <v>22</v>
      </c>
      <c r="B275" s="10" t="s">
        <v>206</v>
      </c>
      <c r="C275" s="31" t="s">
        <v>18</v>
      </c>
      <c r="D275" s="16">
        <f>'FEBRUARI 2023'!H276</f>
        <v>0</v>
      </c>
      <c r="E275" s="139"/>
      <c r="F275" s="16">
        <f t="shared" si="19"/>
        <v>0</v>
      </c>
      <c r="G275" s="95"/>
      <c r="H275" s="16">
        <f t="shared" si="20"/>
        <v>0</v>
      </c>
      <c r="I275" s="16">
        <v>1500</v>
      </c>
      <c r="J275" s="100">
        <f t="shared" si="21"/>
        <v>0</v>
      </c>
      <c r="K275" s="67">
        <v>64</v>
      </c>
      <c r="L275" s="94"/>
    </row>
    <row r="276" spans="1:12" x14ac:dyDescent="0.25">
      <c r="A276" s="2">
        <v>23</v>
      </c>
      <c r="B276" s="33" t="s">
        <v>224</v>
      </c>
      <c r="C276" s="35" t="s">
        <v>18</v>
      </c>
      <c r="D276" s="16">
        <f>'FEBRUARI 2023'!H277</f>
        <v>140</v>
      </c>
      <c r="E276" s="139"/>
      <c r="F276" s="16">
        <f t="shared" si="19"/>
        <v>140</v>
      </c>
      <c r="G276" s="95"/>
      <c r="H276" s="16">
        <f t="shared" si="20"/>
        <v>140</v>
      </c>
      <c r="I276" s="16">
        <v>1650</v>
      </c>
      <c r="J276" s="100">
        <f t="shared" si="21"/>
        <v>231000</v>
      </c>
      <c r="K276" s="67"/>
      <c r="L276" s="94"/>
    </row>
    <row r="277" spans="1:12" x14ac:dyDescent="0.25">
      <c r="A277" s="2">
        <v>24</v>
      </c>
      <c r="B277" s="10" t="s">
        <v>207</v>
      </c>
      <c r="C277" s="31" t="s">
        <v>18</v>
      </c>
      <c r="D277" s="16">
        <f>'FEBRUARI 2023'!H278</f>
        <v>150</v>
      </c>
      <c r="E277" s="139"/>
      <c r="F277" s="16">
        <f t="shared" si="19"/>
        <v>150</v>
      </c>
      <c r="G277" s="95"/>
      <c r="H277" s="16">
        <f t="shared" si="20"/>
        <v>150</v>
      </c>
      <c r="I277" s="10">
        <v>909.09</v>
      </c>
      <c r="J277" s="100">
        <f t="shared" si="21"/>
        <v>136363.5</v>
      </c>
      <c r="K277" s="67">
        <v>16</v>
      </c>
      <c r="L277" s="94"/>
    </row>
    <row r="278" spans="1:12" x14ac:dyDescent="0.25">
      <c r="A278" s="9">
        <v>25</v>
      </c>
      <c r="B278" s="7" t="s">
        <v>208</v>
      </c>
      <c r="C278" s="32" t="s">
        <v>18</v>
      </c>
      <c r="D278" s="16">
        <f>'FEBRUARI 2023'!H279</f>
        <v>690</v>
      </c>
      <c r="E278" s="139"/>
      <c r="F278" s="16">
        <f t="shared" si="19"/>
        <v>690</v>
      </c>
      <c r="G278" s="95"/>
      <c r="H278" s="16">
        <f t="shared" si="20"/>
        <v>690</v>
      </c>
      <c r="I278" s="10">
        <v>515.45000000000005</v>
      </c>
      <c r="J278" s="100">
        <f t="shared" si="21"/>
        <v>355660.50000000006</v>
      </c>
      <c r="K278" s="71">
        <f>H275</f>
        <v>0</v>
      </c>
      <c r="L278" s="36"/>
    </row>
    <row r="279" spans="1:12" x14ac:dyDescent="0.25">
      <c r="A279" s="2">
        <v>26</v>
      </c>
      <c r="B279" s="7" t="s">
        <v>209</v>
      </c>
      <c r="C279" s="32" t="s">
        <v>18</v>
      </c>
      <c r="D279" s="16">
        <f>'FEBRUARI 2023'!H280</f>
        <v>200</v>
      </c>
      <c r="E279" s="139"/>
      <c r="F279" s="16">
        <f t="shared" si="19"/>
        <v>200</v>
      </c>
      <c r="G279" s="95"/>
      <c r="H279" s="16">
        <f t="shared" si="20"/>
        <v>200</v>
      </c>
      <c r="I279" s="16">
        <v>1200</v>
      </c>
      <c r="J279" s="100">
        <f t="shared" si="21"/>
        <v>240000</v>
      </c>
      <c r="K279" s="71">
        <f t="shared" ref="K279:K281" si="22">H277</f>
        <v>150</v>
      </c>
      <c r="L279" s="36"/>
    </row>
    <row r="280" spans="1:12" x14ac:dyDescent="0.25">
      <c r="A280" s="2">
        <v>27</v>
      </c>
      <c r="B280" s="10" t="s">
        <v>210</v>
      </c>
      <c r="C280" s="31" t="s">
        <v>51</v>
      </c>
      <c r="D280" s="16">
        <f>'FEBRUARI 2023'!H281</f>
        <v>0</v>
      </c>
      <c r="E280" s="139"/>
      <c r="F280" s="16">
        <f t="shared" si="19"/>
        <v>0</v>
      </c>
      <c r="G280" s="95"/>
      <c r="H280" s="16">
        <f t="shared" si="20"/>
        <v>0</v>
      </c>
      <c r="I280" s="16">
        <v>80</v>
      </c>
      <c r="J280" s="100">
        <f t="shared" si="21"/>
        <v>0</v>
      </c>
      <c r="K280" s="71">
        <f t="shared" si="22"/>
        <v>690</v>
      </c>
      <c r="L280" s="36"/>
    </row>
    <row r="281" spans="1:12" x14ac:dyDescent="0.25">
      <c r="A281" s="2">
        <v>28</v>
      </c>
      <c r="B281" s="7" t="s">
        <v>211</v>
      </c>
      <c r="C281" s="32" t="s">
        <v>51</v>
      </c>
      <c r="D281" s="16">
        <f>'FEBRUARI 2023'!H282</f>
        <v>78400</v>
      </c>
      <c r="E281" s="139"/>
      <c r="F281" s="16">
        <f t="shared" si="19"/>
        <v>78400</v>
      </c>
      <c r="G281" s="95">
        <v>6000</v>
      </c>
      <c r="H281" s="16">
        <f t="shared" si="20"/>
        <v>72400</v>
      </c>
      <c r="I281" s="16">
        <v>108</v>
      </c>
      <c r="J281" s="100">
        <f t="shared" si="21"/>
        <v>7819200</v>
      </c>
      <c r="K281" s="71">
        <f t="shared" si="22"/>
        <v>200</v>
      </c>
    </row>
    <row r="282" spans="1:12" x14ac:dyDescent="0.25">
      <c r="A282" s="2">
        <v>29</v>
      </c>
      <c r="B282" s="33" t="s">
        <v>213</v>
      </c>
      <c r="C282" s="31" t="s">
        <v>51</v>
      </c>
      <c r="D282" s="16">
        <f>'FEBRUARI 2023'!H283</f>
        <v>15000</v>
      </c>
      <c r="E282" s="139"/>
      <c r="F282" s="16">
        <f t="shared" si="19"/>
        <v>15000</v>
      </c>
      <c r="G282" s="95"/>
      <c r="H282" s="16">
        <f t="shared" si="20"/>
        <v>15000</v>
      </c>
      <c r="I282" s="16">
        <v>50</v>
      </c>
      <c r="J282" s="100">
        <f t="shared" si="21"/>
        <v>750000</v>
      </c>
      <c r="K282" s="71">
        <v>24000</v>
      </c>
    </row>
    <row r="283" spans="1:12" x14ac:dyDescent="0.25">
      <c r="A283" s="9">
        <v>30</v>
      </c>
      <c r="B283" s="10" t="s">
        <v>214</v>
      </c>
      <c r="C283" s="31" t="s">
        <v>51</v>
      </c>
      <c r="D283" s="16">
        <f>'FEBRUARI 2023'!H284</f>
        <v>20000</v>
      </c>
      <c r="E283" s="139"/>
      <c r="F283" s="16">
        <f t="shared" si="19"/>
        <v>20000</v>
      </c>
      <c r="G283" s="95"/>
      <c r="H283" s="16">
        <f t="shared" si="20"/>
        <v>20000</v>
      </c>
      <c r="I283" s="16">
        <v>50</v>
      </c>
      <c r="J283" s="100">
        <f t="shared" si="21"/>
        <v>1000000</v>
      </c>
      <c r="K283" s="71">
        <f>H281</f>
        <v>72400</v>
      </c>
    </row>
    <row r="284" spans="1:12" x14ac:dyDescent="0.25">
      <c r="A284" s="2">
        <v>31</v>
      </c>
      <c r="B284" s="10" t="s">
        <v>215</v>
      </c>
      <c r="C284" s="31" t="s">
        <v>51</v>
      </c>
      <c r="D284" s="16">
        <f>'FEBRUARI 2023'!H285</f>
        <v>10000</v>
      </c>
      <c r="E284" s="154"/>
      <c r="F284" s="16">
        <f t="shared" si="19"/>
        <v>10000</v>
      </c>
      <c r="G284" s="131"/>
      <c r="H284" s="16">
        <f t="shared" si="20"/>
        <v>10000</v>
      </c>
      <c r="I284" s="16">
        <v>50</v>
      </c>
      <c r="J284" s="100">
        <f t="shared" si="21"/>
        <v>500000</v>
      </c>
      <c r="K284" s="71">
        <f t="shared" ref="K284:K287" si="23">H282</f>
        <v>15000</v>
      </c>
    </row>
    <row r="285" spans="1:12" x14ac:dyDescent="0.25">
      <c r="A285" s="2">
        <v>32</v>
      </c>
      <c r="B285" s="33" t="s">
        <v>216</v>
      </c>
      <c r="C285" s="31" t="s">
        <v>51</v>
      </c>
      <c r="D285" s="16">
        <f>'FEBRUARI 2023'!H286</f>
        <v>15000</v>
      </c>
      <c r="E285" s="139"/>
      <c r="F285" s="16">
        <f t="shared" si="19"/>
        <v>15000</v>
      </c>
      <c r="G285" s="95"/>
      <c r="H285" s="16">
        <f t="shared" si="20"/>
        <v>15000</v>
      </c>
      <c r="I285" s="16">
        <v>50</v>
      </c>
      <c r="J285" s="100">
        <f t="shared" si="21"/>
        <v>750000</v>
      </c>
      <c r="K285" s="71">
        <f t="shared" si="23"/>
        <v>20000</v>
      </c>
    </row>
    <row r="286" spans="1:12" x14ac:dyDescent="0.25">
      <c r="A286" s="2">
        <v>33</v>
      </c>
      <c r="B286" s="10" t="s">
        <v>217</v>
      </c>
      <c r="C286" s="31" t="s">
        <v>18</v>
      </c>
      <c r="D286" s="16">
        <f>'FEBRUARI 2023'!H287</f>
        <v>2600</v>
      </c>
      <c r="E286" s="139"/>
      <c r="F286" s="16">
        <f t="shared" si="19"/>
        <v>2600</v>
      </c>
      <c r="G286" s="95">
        <v>500</v>
      </c>
      <c r="H286" s="16">
        <f t="shared" si="20"/>
        <v>2100</v>
      </c>
      <c r="I286" s="16">
        <v>250</v>
      </c>
      <c r="J286" s="100">
        <f t="shared" si="21"/>
        <v>525000</v>
      </c>
      <c r="K286" s="71">
        <f t="shared" si="23"/>
        <v>10000</v>
      </c>
    </row>
    <row r="287" spans="1:12" x14ac:dyDescent="0.25">
      <c r="A287" s="2">
        <v>34</v>
      </c>
      <c r="B287" s="33" t="s">
        <v>360</v>
      </c>
      <c r="C287" s="34" t="s">
        <v>51</v>
      </c>
      <c r="D287" s="16">
        <f>'FEBRUARI 2023'!H288</f>
        <v>50</v>
      </c>
      <c r="E287" s="139"/>
      <c r="F287" s="16">
        <f t="shared" si="19"/>
        <v>50</v>
      </c>
      <c r="G287" s="95"/>
      <c r="H287" s="16">
        <f t="shared" si="20"/>
        <v>50</v>
      </c>
      <c r="I287" s="16">
        <v>4000</v>
      </c>
      <c r="J287" s="100">
        <f t="shared" si="21"/>
        <v>200000</v>
      </c>
      <c r="K287" s="71">
        <f t="shared" si="23"/>
        <v>15000</v>
      </c>
    </row>
    <row r="288" spans="1:12" x14ac:dyDescent="0.25">
      <c r="A288" s="9">
        <v>35</v>
      </c>
      <c r="B288" s="12" t="s">
        <v>219</v>
      </c>
      <c r="C288" s="34" t="s">
        <v>51</v>
      </c>
      <c r="D288" s="16">
        <f>'FEBRUARI 2023'!H289</f>
        <v>120</v>
      </c>
      <c r="E288" s="139"/>
      <c r="F288" s="16">
        <f t="shared" si="19"/>
        <v>120</v>
      </c>
      <c r="G288" s="95"/>
      <c r="H288" s="16">
        <f t="shared" si="20"/>
        <v>120</v>
      </c>
      <c r="I288" s="16">
        <v>300</v>
      </c>
      <c r="J288" s="100">
        <f t="shared" si="21"/>
        <v>36000</v>
      </c>
      <c r="K288" s="74">
        <v>1300</v>
      </c>
      <c r="L288" s="94"/>
    </row>
    <row r="289" spans="1:12" x14ac:dyDescent="0.25">
      <c r="A289" s="2">
        <v>36</v>
      </c>
      <c r="B289" s="12" t="s">
        <v>220</v>
      </c>
      <c r="C289" s="34" t="s">
        <v>51</v>
      </c>
      <c r="D289" s="16">
        <f>'FEBRUARI 2023'!H290</f>
        <v>3780</v>
      </c>
      <c r="E289" s="139"/>
      <c r="F289" s="16">
        <f t="shared" si="19"/>
        <v>3780</v>
      </c>
      <c r="G289" s="95"/>
      <c r="H289" s="16">
        <f t="shared" si="20"/>
        <v>3780</v>
      </c>
      <c r="I289" s="16">
        <v>165</v>
      </c>
      <c r="J289" s="100">
        <f t="shared" si="21"/>
        <v>623700</v>
      </c>
      <c r="K289" s="71">
        <f>H287</f>
        <v>50</v>
      </c>
    </row>
    <row r="290" spans="1:12" x14ac:dyDescent="0.25">
      <c r="A290" s="2">
        <v>37</v>
      </c>
      <c r="B290" s="12" t="s">
        <v>221</v>
      </c>
      <c r="C290" s="34" t="s">
        <v>51</v>
      </c>
      <c r="D290" s="16">
        <f>'FEBRUARI 2023'!H291</f>
        <v>18916</v>
      </c>
      <c r="E290" s="139"/>
      <c r="F290" s="16">
        <f t="shared" si="19"/>
        <v>18916</v>
      </c>
      <c r="G290" s="95">
        <v>3420</v>
      </c>
      <c r="H290" s="16">
        <f t="shared" si="20"/>
        <v>15496</v>
      </c>
      <c r="I290" s="16">
        <v>95</v>
      </c>
      <c r="J290" s="100">
        <f t="shared" si="21"/>
        <v>1472120</v>
      </c>
      <c r="K290" s="71">
        <f>H288</f>
        <v>120</v>
      </c>
    </row>
    <row r="291" spans="1:12" x14ac:dyDescent="0.25">
      <c r="A291" s="2">
        <v>38</v>
      </c>
      <c r="B291" s="33" t="s">
        <v>222</v>
      </c>
      <c r="C291" s="34" t="s">
        <v>18</v>
      </c>
      <c r="D291" s="16">
        <f>'FEBRUARI 2023'!H292</f>
        <v>350</v>
      </c>
      <c r="E291" s="139"/>
      <c r="F291" s="16">
        <f t="shared" si="19"/>
        <v>350</v>
      </c>
      <c r="G291" s="95"/>
      <c r="H291" s="16">
        <f t="shared" si="20"/>
        <v>350</v>
      </c>
      <c r="I291" s="16">
        <v>2420</v>
      </c>
      <c r="J291" s="100">
        <f t="shared" si="21"/>
        <v>847000</v>
      </c>
      <c r="K291" s="74">
        <v>3800</v>
      </c>
    </row>
    <row r="292" spans="1:12" x14ac:dyDescent="0.25">
      <c r="A292" s="2">
        <v>39</v>
      </c>
      <c r="B292" s="33" t="s">
        <v>223</v>
      </c>
      <c r="C292" s="35" t="s">
        <v>51</v>
      </c>
      <c r="D292" s="16">
        <f>'FEBRUARI 2023'!H293</f>
        <v>1500</v>
      </c>
      <c r="E292" s="139"/>
      <c r="F292" s="16">
        <f t="shared" si="19"/>
        <v>1500</v>
      </c>
      <c r="G292" s="95"/>
      <c r="H292" s="16">
        <f t="shared" si="20"/>
        <v>1500</v>
      </c>
      <c r="I292" s="16">
        <v>400</v>
      </c>
      <c r="J292" s="100">
        <f t="shared" si="21"/>
        <v>600000</v>
      </c>
      <c r="K292" s="71">
        <f>H290</f>
        <v>15496</v>
      </c>
    </row>
    <row r="293" spans="1:12" x14ac:dyDescent="0.25">
      <c r="A293" s="9">
        <v>40</v>
      </c>
      <c r="B293" s="12" t="s">
        <v>293</v>
      </c>
      <c r="C293" s="34" t="s">
        <v>18</v>
      </c>
      <c r="D293" s="16">
        <f>'FEBRUARI 2023'!H294</f>
        <v>279</v>
      </c>
      <c r="E293" s="154"/>
      <c r="F293" s="16">
        <f t="shared" si="19"/>
        <v>279</v>
      </c>
      <c r="G293" s="131">
        <v>39</v>
      </c>
      <c r="H293" s="16">
        <f t="shared" si="20"/>
        <v>240</v>
      </c>
      <c r="I293" s="16">
        <v>11000</v>
      </c>
      <c r="J293" s="100">
        <f t="shared" si="21"/>
        <v>2640000</v>
      </c>
      <c r="K293" s="71">
        <f t="shared" ref="K293" si="24">H291</f>
        <v>350</v>
      </c>
    </row>
    <row r="294" spans="1:12" x14ac:dyDescent="0.25">
      <c r="A294" s="2">
        <v>41</v>
      </c>
      <c r="B294" s="33" t="s">
        <v>225</v>
      </c>
      <c r="C294" s="34" t="s">
        <v>18</v>
      </c>
      <c r="D294" s="16">
        <f>'FEBRUARI 2023'!H295</f>
        <v>450</v>
      </c>
      <c r="E294" s="139"/>
      <c r="F294" s="16">
        <f t="shared" si="19"/>
        <v>450</v>
      </c>
      <c r="G294" s="95"/>
      <c r="H294" s="16">
        <f t="shared" si="20"/>
        <v>450</v>
      </c>
      <c r="I294" s="16">
        <v>3000</v>
      </c>
      <c r="J294" s="100">
        <f t="shared" si="21"/>
        <v>1350000</v>
      </c>
      <c r="K294" s="71">
        <f>H293</f>
        <v>240</v>
      </c>
    </row>
    <row r="295" spans="1:12" x14ac:dyDescent="0.25">
      <c r="A295" s="2">
        <v>42</v>
      </c>
      <c r="B295" s="33" t="s">
        <v>226</v>
      </c>
      <c r="C295" s="34" t="s">
        <v>129</v>
      </c>
      <c r="D295" s="16">
        <f>'FEBRUARI 2023'!H296</f>
        <v>114</v>
      </c>
      <c r="E295" s="139"/>
      <c r="F295" s="16">
        <f t="shared" si="19"/>
        <v>114</v>
      </c>
      <c r="G295" s="95">
        <v>50</v>
      </c>
      <c r="H295" s="16">
        <f t="shared" si="20"/>
        <v>64</v>
      </c>
      <c r="I295" s="16">
        <v>135</v>
      </c>
      <c r="J295" s="100">
        <f t="shared" si="21"/>
        <v>8640</v>
      </c>
      <c r="K295" s="71">
        <f>H276</f>
        <v>140</v>
      </c>
    </row>
    <row r="296" spans="1:12" x14ac:dyDescent="0.25">
      <c r="A296" s="2">
        <v>43</v>
      </c>
      <c r="B296" s="12" t="s">
        <v>91</v>
      </c>
      <c r="C296" s="35" t="s">
        <v>18</v>
      </c>
      <c r="D296" s="16">
        <f>'FEBRUARI 2023'!H297</f>
        <v>34</v>
      </c>
      <c r="E296" s="139"/>
      <c r="F296" s="16">
        <f t="shared" si="19"/>
        <v>34</v>
      </c>
      <c r="G296" s="95">
        <v>3</v>
      </c>
      <c r="H296" s="16">
        <f t="shared" si="20"/>
        <v>31</v>
      </c>
      <c r="I296" s="16">
        <v>8500</v>
      </c>
      <c r="J296" s="100">
        <f t="shared" si="21"/>
        <v>263500</v>
      </c>
      <c r="K296" s="74">
        <v>800</v>
      </c>
      <c r="L296" s="94"/>
    </row>
    <row r="297" spans="1:12" x14ac:dyDescent="0.25">
      <c r="A297" s="2">
        <v>44</v>
      </c>
      <c r="B297" s="33" t="s">
        <v>249</v>
      </c>
      <c r="C297" s="35" t="s">
        <v>70</v>
      </c>
      <c r="D297" s="16">
        <f>'FEBRUARI 2023'!H298</f>
        <v>160</v>
      </c>
      <c r="E297" s="145"/>
      <c r="F297" s="16">
        <f t="shared" si="19"/>
        <v>160</v>
      </c>
      <c r="G297" s="110"/>
      <c r="H297" s="16">
        <f t="shared" si="20"/>
        <v>160</v>
      </c>
      <c r="I297" s="16">
        <v>910</v>
      </c>
      <c r="J297" s="100">
        <f t="shared" si="21"/>
        <v>145600</v>
      </c>
      <c r="K297" s="74">
        <v>205</v>
      </c>
      <c r="L297" s="94"/>
    </row>
    <row r="298" spans="1:12" x14ac:dyDescent="0.25">
      <c r="A298" s="9">
        <v>45</v>
      </c>
      <c r="B298" s="33" t="s">
        <v>257</v>
      </c>
      <c r="C298" s="35" t="s">
        <v>18</v>
      </c>
      <c r="D298" s="16">
        <f>'FEBRUARI 2023'!H299</f>
        <v>700</v>
      </c>
      <c r="E298" s="145"/>
      <c r="F298" s="16">
        <f t="shared" si="19"/>
        <v>700</v>
      </c>
      <c r="G298" s="110">
        <v>200</v>
      </c>
      <c r="H298" s="16">
        <f t="shared" si="20"/>
        <v>500</v>
      </c>
      <c r="I298" s="8">
        <v>3885</v>
      </c>
      <c r="J298" s="117">
        <f t="shared" si="21"/>
        <v>1942500</v>
      </c>
      <c r="K298" s="72">
        <v>38</v>
      </c>
    </row>
    <row r="299" spans="1:12" x14ac:dyDescent="0.25">
      <c r="A299" s="2">
        <v>46</v>
      </c>
      <c r="B299" s="33" t="s">
        <v>272</v>
      </c>
      <c r="C299" s="34" t="s">
        <v>18</v>
      </c>
      <c r="D299" s="16">
        <f>'FEBRUARI 2023'!H300</f>
        <v>624</v>
      </c>
      <c r="E299" s="139"/>
      <c r="F299" s="16">
        <f t="shared" si="19"/>
        <v>624</v>
      </c>
      <c r="G299" s="95"/>
      <c r="H299" s="16">
        <f t="shared" si="20"/>
        <v>624</v>
      </c>
      <c r="I299" s="16">
        <v>450</v>
      </c>
      <c r="J299" s="95">
        <f t="shared" si="21"/>
        <v>280800</v>
      </c>
      <c r="K299" s="72">
        <v>160</v>
      </c>
    </row>
    <row r="300" spans="1:12" x14ac:dyDescent="0.25">
      <c r="A300" s="2">
        <v>47</v>
      </c>
      <c r="B300" s="33" t="s">
        <v>273</v>
      </c>
      <c r="C300" s="34" t="s">
        <v>18</v>
      </c>
      <c r="D300" s="16">
        <f>'FEBRUARI 2023'!H301</f>
        <v>2076</v>
      </c>
      <c r="E300" s="139"/>
      <c r="F300" s="16">
        <f t="shared" si="19"/>
        <v>2076</v>
      </c>
      <c r="G300" s="95"/>
      <c r="H300" s="16">
        <f t="shared" si="20"/>
        <v>2076</v>
      </c>
      <c r="I300" s="16">
        <v>225</v>
      </c>
      <c r="J300" s="95">
        <f t="shared" si="21"/>
        <v>467100</v>
      </c>
      <c r="K300" s="73">
        <v>500</v>
      </c>
    </row>
    <row r="301" spans="1:12" x14ac:dyDescent="0.25">
      <c r="A301" s="2">
        <v>48</v>
      </c>
      <c r="B301" s="33" t="s">
        <v>274</v>
      </c>
      <c r="C301" s="34" t="s">
        <v>18</v>
      </c>
      <c r="D301" s="16">
        <f>'FEBRUARI 2023'!H302</f>
        <v>3692</v>
      </c>
      <c r="E301" s="139"/>
      <c r="F301" s="16">
        <f t="shared" si="19"/>
        <v>3692</v>
      </c>
      <c r="G301" s="95"/>
      <c r="H301" s="16">
        <f t="shared" si="20"/>
        <v>3692</v>
      </c>
      <c r="I301" s="16">
        <v>225</v>
      </c>
      <c r="J301" s="95">
        <f t="shared" si="21"/>
        <v>830700</v>
      </c>
      <c r="K301" s="93"/>
    </row>
    <row r="302" spans="1:12" x14ac:dyDescent="0.25">
      <c r="A302" s="2">
        <v>49</v>
      </c>
      <c r="B302" s="33" t="s">
        <v>275</v>
      </c>
      <c r="C302" s="34" t="s">
        <v>18</v>
      </c>
      <c r="D302" s="16">
        <f>'FEBRUARI 2023'!H303</f>
        <v>192</v>
      </c>
      <c r="E302" s="139"/>
      <c r="F302" s="16">
        <f t="shared" si="19"/>
        <v>192</v>
      </c>
      <c r="G302" s="95"/>
      <c r="H302" s="16">
        <f t="shared" si="20"/>
        <v>192</v>
      </c>
      <c r="I302" s="16">
        <v>225</v>
      </c>
      <c r="J302" s="95">
        <f t="shared" si="21"/>
        <v>43200</v>
      </c>
      <c r="K302" s="93"/>
    </row>
    <row r="303" spans="1:12" x14ac:dyDescent="0.25">
      <c r="A303" s="9">
        <v>50</v>
      </c>
      <c r="B303" s="33" t="s">
        <v>276</v>
      </c>
      <c r="C303" s="34" t="s">
        <v>18</v>
      </c>
      <c r="D303" s="16">
        <f>'FEBRUARI 2023'!H304</f>
        <v>300</v>
      </c>
      <c r="E303" s="139"/>
      <c r="F303" s="16">
        <f t="shared" si="19"/>
        <v>300</v>
      </c>
      <c r="G303" s="95"/>
      <c r="H303" s="16">
        <f t="shared" si="20"/>
        <v>300</v>
      </c>
      <c r="I303" s="16">
        <v>225</v>
      </c>
      <c r="J303" s="95">
        <f t="shared" si="21"/>
        <v>67500</v>
      </c>
      <c r="K303" s="93"/>
    </row>
    <row r="304" spans="1:12" x14ac:dyDescent="0.25">
      <c r="A304" s="2">
        <v>51</v>
      </c>
      <c r="B304" s="33" t="s">
        <v>277</v>
      </c>
      <c r="C304" s="34" t="s">
        <v>51</v>
      </c>
      <c r="D304" s="16">
        <f>'FEBRUARI 2023'!H305</f>
        <v>4800</v>
      </c>
      <c r="E304" s="139"/>
      <c r="F304" s="16">
        <f t="shared" si="19"/>
        <v>4800</v>
      </c>
      <c r="G304" s="95"/>
      <c r="H304" s="16">
        <f t="shared" si="20"/>
        <v>4800</v>
      </c>
      <c r="I304" s="16">
        <v>1200</v>
      </c>
      <c r="J304" s="95">
        <f t="shared" si="21"/>
        <v>5760000</v>
      </c>
      <c r="K304" s="93"/>
    </row>
    <row r="305" spans="1:17" x14ac:dyDescent="0.25">
      <c r="A305" s="2">
        <v>52</v>
      </c>
      <c r="B305" s="42" t="s">
        <v>278</v>
      </c>
      <c r="C305" s="43" t="s">
        <v>51</v>
      </c>
      <c r="D305" s="16">
        <f>'FEBRUARI 2023'!H306</f>
        <v>1500</v>
      </c>
      <c r="E305" s="142"/>
      <c r="F305" s="16">
        <f t="shared" si="19"/>
        <v>1500</v>
      </c>
      <c r="G305" s="108"/>
      <c r="H305" s="16">
        <f t="shared" si="20"/>
        <v>1500</v>
      </c>
      <c r="I305" s="17">
        <v>1400</v>
      </c>
      <c r="J305" s="95">
        <f t="shared" si="21"/>
        <v>2100000</v>
      </c>
      <c r="K305" s="93"/>
    </row>
    <row r="306" spans="1:17" x14ac:dyDescent="0.25">
      <c r="A306" s="86"/>
      <c r="B306" s="379" t="s">
        <v>264</v>
      </c>
      <c r="C306" s="379"/>
      <c r="D306" s="379"/>
      <c r="E306" s="379"/>
      <c r="F306" s="379"/>
      <c r="G306" s="379"/>
      <c r="H306" s="376"/>
      <c r="I306" s="379">
        <f>SUM(J254:J305)</f>
        <v>85374384</v>
      </c>
      <c r="J306" s="376"/>
      <c r="K306" s="93"/>
    </row>
    <row r="307" spans="1:17" x14ac:dyDescent="0.25">
      <c r="K307" s="93"/>
    </row>
    <row r="308" spans="1:17" ht="15.75" x14ac:dyDescent="0.25">
      <c r="A308" s="377" t="s">
        <v>235</v>
      </c>
      <c r="B308" s="377"/>
      <c r="C308" s="377"/>
      <c r="D308" s="377"/>
      <c r="E308" s="377"/>
      <c r="F308" s="377"/>
      <c r="G308" s="377"/>
      <c r="H308" s="377"/>
      <c r="I308" s="377"/>
      <c r="J308" s="377"/>
    </row>
    <row r="309" spans="1:17" ht="15.75" x14ac:dyDescent="0.25">
      <c r="A309" s="377" t="s">
        <v>236</v>
      </c>
      <c r="B309" s="377"/>
      <c r="C309" s="377"/>
      <c r="D309" s="377"/>
      <c r="E309" s="377"/>
      <c r="F309" s="377"/>
      <c r="G309" s="377"/>
      <c r="H309" s="377"/>
      <c r="I309" s="377"/>
      <c r="J309" s="377"/>
    </row>
    <row r="310" spans="1:17" s="180" customFormat="1" ht="15.75" customHeight="1" x14ac:dyDescent="0.25">
      <c r="A310" s="378" t="str">
        <f>A191</f>
        <v>Bulan : MARET 2023</v>
      </c>
      <c r="B310" s="378"/>
      <c r="C310" s="378"/>
      <c r="D310" s="378"/>
      <c r="E310" s="378"/>
      <c r="F310" s="378"/>
      <c r="G310" s="378"/>
      <c r="H310" s="378"/>
      <c r="I310" s="378"/>
      <c r="J310" s="378"/>
      <c r="L310"/>
      <c r="M310"/>
      <c r="N310"/>
      <c r="O310"/>
      <c r="P310"/>
      <c r="Q310"/>
    </row>
    <row r="311" spans="1:17" s="180" customFormat="1" ht="15.75" customHeight="1" x14ac:dyDescent="0.25">
      <c r="A311" s="175" t="s">
        <v>372</v>
      </c>
      <c r="B311" s="175"/>
      <c r="C311" s="175"/>
      <c r="D311" s="175"/>
      <c r="E311" s="157"/>
      <c r="F311" s="175"/>
      <c r="G311" s="119"/>
      <c r="H311" s="175"/>
      <c r="I311" s="175"/>
      <c r="J311" s="119"/>
      <c r="L311"/>
      <c r="M311"/>
      <c r="N311"/>
      <c r="O311"/>
      <c r="P311"/>
      <c r="Q311"/>
    </row>
    <row r="312" spans="1:17" s="180" customFormat="1" x14ac:dyDescent="0.25">
      <c r="A312" s="175"/>
      <c r="B312" s="175"/>
      <c r="C312" s="175"/>
      <c r="D312" s="175"/>
      <c r="E312" s="157"/>
      <c r="F312" s="175"/>
      <c r="G312" s="119"/>
      <c r="H312" s="175"/>
      <c r="I312" s="175"/>
      <c r="J312" s="119"/>
      <c r="L312"/>
      <c r="M312"/>
      <c r="N312"/>
      <c r="O312"/>
      <c r="P312"/>
      <c r="Q312"/>
    </row>
    <row r="313" spans="1:17" s="180" customFormat="1" x14ac:dyDescent="0.25">
      <c r="A313" s="389" t="s">
        <v>3</v>
      </c>
      <c r="B313" s="389" t="s">
        <v>4</v>
      </c>
      <c r="C313" s="389" t="s">
        <v>153</v>
      </c>
      <c r="D313" s="1" t="s">
        <v>6</v>
      </c>
      <c r="E313" s="147" t="s">
        <v>7</v>
      </c>
      <c r="F313" s="389" t="s">
        <v>8</v>
      </c>
      <c r="G313" s="112" t="s">
        <v>7</v>
      </c>
      <c r="H313" s="389" t="s">
        <v>6</v>
      </c>
      <c r="I313" s="1" t="s">
        <v>263</v>
      </c>
      <c r="J313" s="112" t="s">
        <v>8</v>
      </c>
      <c r="L313"/>
      <c r="M313"/>
      <c r="N313"/>
      <c r="O313"/>
      <c r="P313"/>
      <c r="Q313"/>
    </row>
    <row r="314" spans="1:17" s="180" customFormat="1" x14ac:dyDescent="0.25">
      <c r="A314" s="390"/>
      <c r="B314" s="390"/>
      <c r="C314" s="390"/>
      <c r="D314" s="54" t="s">
        <v>237</v>
      </c>
      <c r="E314" s="140" t="s">
        <v>10</v>
      </c>
      <c r="F314" s="390"/>
      <c r="G314" s="120" t="s">
        <v>11</v>
      </c>
      <c r="H314" s="390"/>
      <c r="I314" s="54" t="s">
        <v>5</v>
      </c>
      <c r="J314" s="120" t="s">
        <v>263</v>
      </c>
      <c r="L314"/>
      <c r="M314"/>
      <c r="N314"/>
      <c r="O314"/>
      <c r="P314"/>
      <c r="Q314"/>
    </row>
    <row r="315" spans="1:17" s="180" customFormat="1" x14ac:dyDescent="0.25">
      <c r="A315" s="82">
        <v>1</v>
      </c>
      <c r="B315" s="82">
        <v>2</v>
      </c>
      <c r="C315" s="82">
        <v>3</v>
      </c>
      <c r="D315" s="3">
        <v>4</v>
      </c>
      <c r="E315" s="137">
        <v>5</v>
      </c>
      <c r="F315" s="82">
        <v>6</v>
      </c>
      <c r="G315" s="104">
        <v>7</v>
      </c>
      <c r="H315" s="82">
        <v>8</v>
      </c>
      <c r="I315" s="3">
        <v>9</v>
      </c>
      <c r="J315" s="104">
        <v>10</v>
      </c>
      <c r="L315"/>
      <c r="M315"/>
      <c r="N315"/>
      <c r="O315"/>
      <c r="P315"/>
      <c r="Q315"/>
    </row>
    <row r="316" spans="1:17" s="180" customFormat="1" x14ac:dyDescent="0.25">
      <c r="A316" s="2"/>
      <c r="B316" s="2"/>
      <c r="C316" s="2"/>
      <c r="D316" s="2"/>
      <c r="E316" s="156"/>
      <c r="F316" s="2"/>
      <c r="G316" s="133"/>
      <c r="H316" s="2"/>
      <c r="I316" s="5"/>
      <c r="J316" s="121"/>
      <c r="L316"/>
      <c r="M316"/>
      <c r="N316"/>
      <c r="O316"/>
      <c r="P316"/>
      <c r="Q316"/>
    </row>
    <row r="317" spans="1:17" s="180" customFormat="1" x14ac:dyDescent="0.25">
      <c r="A317" s="9">
        <v>1</v>
      </c>
      <c r="B317" s="10" t="s">
        <v>238</v>
      </c>
      <c r="C317" s="10"/>
      <c r="D317" s="7"/>
      <c r="E317" s="145"/>
      <c r="F317" s="8"/>
      <c r="G317" s="110"/>
      <c r="H317" s="8"/>
      <c r="I317" s="16"/>
      <c r="J317" s="118"/>
      <c r="L317"/>
      <c r="M317"/>
      <c r="N317"/>
      <c r="O317"/>
      <c r="P317"/>
      <c r="Q317"/>
    </row>
    <row r="318" spans="1:17" s="180" customFormat="1" x14ac:dyDescent="0.25">
      <c r="A318" s="9">
        <v>2</v>
      </c>
      <c r="B318" s="10" t="s">
        <v>239</v>
      </c>
      <c r="C318" s="10"/>
      <c r="D318" s="7"/>
      <c r="E318" s="145"/>
      <c r="F318" s="8"/>
      <c r="G318" s="110"/>
      <c r="H318" s="8"/>
      <c r="I318" s="16"/>
      <c r="J318" s="118"/>
      <c r="L318"/>
      <c r="M318"/>
      <c r="N318"/>
      <c r="O318"/>
      <c r="P318"/>
      <c r="Q318"/>
    </row>
    <row r="319" spans="1:17" s="180" customFormat="1" x14ac:dyDescent="0.25">
      <c r="A319" s="9">
        <v>3</v>
      </c>
      <c r="B319" s="10" t="s">
        <v>240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4</v>
      </c>
      <c r="B320" s="10" t="s">
        <v>241</v>
      </c>
      <c r="C320" s="9" t="s">
        <v>242</v>
      </c>
      <c r="D320" s="16">
        <f>'FEBRUARI 2023'!H321</f>
        <v>3</v>
      </c>
      <c r="E320" s="139">
        <v>30</v>
      </c>
      <c r="F320" s="16">
        <f>D320+E320</f>
        <v>33</v>
      </c>
      <c r="G320" s="95">
        <v>25</v>
      </c>
      <c r="H320" s="16">
        <f>F320-G320</f>
        <v>8</v>
      </c>
      <c r="I320" s="16">
        <v>1300500</v>
      </c>
      <c r="J320" s="118">
        <f>I320*H320</f>
        <v>10404000</v>
      </c>
      <c r="L320"/>
      <c r="M320"/>
      <c r="N320"/>
      <c r="O320"/>
      <c r="P320"/>
      <c r="Q320"/>
    </row>
    <row r="321" spans="1:17" s="180" customFormat="1" x14ac:dyDescent="0.25">
      <c r="A321" s="9">
        <v>5</v>
      </c>
      <c r="B321" s="10" t="s">
        <v>243</v>
      </c>
      <c r="C321" s="9" t="s">
        <v>242</v>
      </c>
      <c r="D321" s="16">
        <f>'FEBRUARI 2023'!H322</f>
        <v>8</v>
      </c>
      <c r="E321" s="139">
        <v>15</v>
      </c>
      <c r="F321" s="16">
        <f>D321+E321</f>
        <v>23</v>
      </c>
      <c r="G321" s="95">
        <v>13</v>
      </c>
      <c r="H321" s="16">
        <f>F321-G321</f>
        <v>10</v>
      </c>
      <c r="I321" s="16">
        <v>220500</v>
      </c>
      <c r="J321" s="118">
        <f>I321*H321</f>
        <v>2205000</v>
      </c>
      <c r="L321"/>
      <c r="M321"/>
      <c r="N321"/>
      <c r="O321"/>
      <c r="P321"/>
      <c r="Q321"/>
    </row>
    <row r="322" spans="1:17" s="180" customFormat="1" x14ac:dyDescent="0.25">
      <c r="A322" s="9">
        <v>6</v>
      </c>
      <c r="B322" s="10" t="s">
        <v>244</v>
      </c>
      <c r="C322" s="10"/>
      <c r="D322" s="7"/>
      <c r="E322" s="145"/>
      <c r="F322" s="8"/>
      <c r="G322" s="110"/>
      <c r="H322" s="8"/>
      <c r="I322" s="16"/>
      <c r="J322" s="118"/>
      <c r="L322"/>
      <c r="M322"/>
      <c r="N322"/>
      <c r="O322"/>
      <c r="P322"/>
      <c r="Q322"/>
    </row>
    <row r="323" spans="1:17" s="180" customFormat="1" x14ac:dyDescent="0.25">
      <c r="A323" s="9">
        <v>7</v>
      </c>
      <c r="B323" s="10" t="s">
        <v>245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8</v>
      </c>
      <c r="B324" s="10" t="s">
        <v>246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/>
      <c r="B325" s="10"/>
      <c r="C325" s="10"/>
      <c r="D325" s="10"/>
      <c r="E325" s="139"/>
      <c r="F325" s="10"/>
      <c r="G325" s="95"/>
      <c r="H325" s="10"/>
      <c r="I325" s="10"/>
      <c r="J325" s="118"/>
      <c r="L325"/>
      <c r="M325"/>
      <c r="N325"/>
      <c r="O325"/>
      <c r="P325"/>
      <c r="Q325"/>
    </row>
    <row r="326" spans="1:17" s="180" customFormat="1" x14ac:dyDescent="0.25">
      <c r="A326" s="9"/>
      <c r="B326" s="10"/>
      <c r="C326" s="10"/>
      <c r="D326" s="10"/>
      <c r="E326" s="139"/>
      <c r="F326" s="10"/>
      <c r="G326" s="95"/>
      <c r="H326" s="10"/>
      <c r="I326" s="10"/>
      <c r="J326" s="118"/>
      <c r="L326"/>
      <c r="M326"/>
      <c r="N326"/>
      <c r="O326"/>
      <c r="P326"/>
      <c r="Q326"/>
    </row>
    <row r="327" spans="1:17" s="180" customFormat="1" x14ac:dyDescent="0.25">
      <c r="A327" s="45"/>
      <c r="B327" s="45"/>
      <c r="C327" s="45"/>
      <c r="D327" s="45"/>
      <c r="E327" s="156"/>
      <c r="F327" s="45"/>
      <c r="G327" s="117"/>
      <c r="H327" s="45"/>
      <c r="I327" s="7"/>
      <c r="J327" s="122"/>
      <c r="L327"/>
      <c r="M327"/>
      <c r="N327"/>
      <c r="O327"/>
      <c r="P327"/>
      <c r="Q327"/>
    </row>
    <row r="328" spans="1:17" s="180" customFormat="1" x14ac:dyDescent="0.25">
      <c r="A328" s="87"/>
      <c r="B328" s="372" t="s">
        <v>264</v>
      </c>
      <c r="C328" s="372"/>
      <c r="D328" s="372"/>
      <c r="E328" s="372"/>
      <c r="F328" s="372"/>
      <c r="G328" s="372"/>
      <c r="H328" s="373"/>
      <c r="I328" s="374">
        <f>SUM(J320:J321)</f>
        <v>12609000</v>
      </c>
      <c r="J328" s="373"/>
      <c r="L328"/>
      <c r="M328"/>
      <c r="N328"/>
      <c r="O328"/>
      <c r="P328"/>
      <c r="Q328"/>
    </row>
    <row r="329" spans="1:17" s="180" customFormat="1" x14ac:dyDescent="0.25">
      <c r="A329"/>
      <c r="E329" s="158"/>
      <c r="G329" s="123"/>
      <c r="I329" s="181"/>
      <c r="J329" s="123"/>
      <c r="L329"/>
      <c r="M329"/>
      <c r="N329"/>
      <c r="O329"/>
      <c r="P329"/>
      <c r="Q329"/>
    </row>
    <row r="330" spans="1:17" s="180" customFormat="1" x14ac:dyDescent="0.25">
      <c r="A330"/>
      <c r="E330" s="158"/>
      <c r="G330" s="123"/>
      <c r="I330" s="181"/>
      <c r="J330" s="123"/>
      <c r="L330"/>
      <c r="M330"/>
      <c r="N330"/>
      <c r="O330"/>
      <c r="P330"/>
      <c r="Q330"/>
    </row>
    <row r="331" spans="1:17" x14ac:dyDescent="0.25">
      <c r="E331" s="368" t="s">
        <v>2</v>
      </c>
      <c r="F331" s="368"/>
      <c r="G331" s="368"/>
      <c r="H331" t="s">
        <v>270</v>
      </c>
      <c r="I331" s="369">
        <f>I146</f>
        <v>109191700</v>
      </c>
      <c r="J331" s="369"/>
    </row>
    <row r="332" spans="1:17" x14ac:dyDescent="0.25">
      <c r="E332" s="368" t="s">
        <v>152</v>
      </c>
      <c r="F332" s="368"/>
      <c r="G332" s="368"/>
      <c r="H332" t="s">
        <v>270</v>
      </c>
      <c r="I332" s="369">
        <f>I244</f>
        <v>146582471.81999999</v>
      </c>
      <c r="J332" s="369"/>
    </row>
    <row r="333" spans="1:17" x14ac:dyDescent="0.25">
      <c r="E333" s="368" t="s">
        <v>192</v>
      </c>
      <c r="F333" s="368"/>
      <c r="G333" s="368"/>
      <c r="H333" t="s">
        <v>270</v>
      </c>
      <c r="I333" s="369">
        <f>I306</f>
        <v>85374384</v>
      </c>
      <c r="J333" s="369"/>
    </row>
    <row r="334" spans="1:17" x14ac:dyDescent="0.25">
      <c r="E334" s="368" t="s">
        <v>227</v>
      </c>
      <c r="F334" s="368"/>
      <c r="G334" s="368"/>
      <c r="H334" t="s">
        <v>270</v>
      </c>
      <c r="I334" s="369">
        <f>I178</f>
        <v>60874235</v>
      </c>
      <c r="J334" s="369"/>
    </row>
    <row r="335" spans="1:17" x14ac:dyDescent="0.25">
      <c r="E335" s="368" t="s">
        <v>365</v>
      </c>
      <c r="F335" s="368"/>
      <c r="G335" s="368"/>
      <c r="H335" t="s">
        <v>270</v>
      </c>
      <c r="I335" s="181"/>
      <c r="J335" s="181">
        <f>I188</f>
        <v>151050000</v>
      </c>
    </row>
    <row r="336" spans="1:17" x14ac:dyDescent="0.25">
      <c r="E336" s="368" t="s">
        <v>269</v>
      </c>
      <c r="F336" s="368"/>
      <c r="G336" s="368"/>
      <c r="H336" t="s">
        <v>270</v>
      </c>
      <c r="I336" s="369">
        <f>I328</f>
        <v>12609000</v>
      </c>
      <c r="J336" s="369"/>
    </row>
    <row r="337" spans="1:10" x14ac:dyDescent="0.25">
      <c r="E337" s="368" t="s">
        <v>302</v>
      </c>
      <c r="F337" s="368"/>
      <c r="G337" s="368"/>
      <c r="H337" t="s">
        <v>270</v>
      </c>
      <c r="I337" s="369">
        <f>'[7]MARET 2023 '!$I$296:$J$296</f>
        <v>342055900</v>
      </c>
      <c r="J337" s="369"/>
    </row>
    <row r="338" spans="1:10" x14ac:dyDescent="0.25">
      <c r="E338" s="370" t="s">
        <v>264</v>
      </c>
      <c r="F338" s="370"/>
      <c r="G338" s="370"/>
      <c r="H338" s="92"/>
      <c r="I338" s="371">
        <f>SUM(I331:J337)</f>
        <v>907737690.81999993</v>
      </c>
      <c r="J338" s="371"/>
    </row>
    <row r="341" spans="1:10" x14ac:dyDescent="0.25">
      <c r="A341" s="367" t="s">
        <v>301</v>
      </c>
      <c r="B341" s="367"/>
      <c r="C341" s="367"/>
      <c r="D341" s="367"/>
      <c r="E341" s="367"/>
      <c r="F341" s="367"/>
      <c r="G341" s="367"/>
      <c r="H341" s="367"/>
      <c r="I341" s="367"/>
      <c r="J341" s="367"/>
    </row>
    <row r="342" spans="1:10" x14ac:dyDescent="0.25">
      <c r="A342" s="367" t="s">
        <v>268</v>
      </c>
      <c r="B342" s="367"/>
      <c r="C342" s="367"/>
      <c r="D342" s="367"/>
      <c r="E342" s="367"/>
      <c r="F342" s="367"/>
      <c r="G342" s="367"/>
      <c r="H342" s="367"/>
      <c r="I342" s="367"/>
      <c r="J342" s="367"/>
    </row>
    <row r="343" spans="1:10" x14ac:dyDescent="0.25">
      <c r="A343" s="183"/>
      <c r="B343" s="183"/>
      <c r="C343" s="183"/>
      <c r="D343" s="183"/>
      <c r="E343" s="174"/>
      <c r="F343" s="183"/>
      <c r="G343" s="174"/>
      <c r="H343" s="183"/>
      <c r="I343" s="183"/>
      <c r="J343" s="174"/>
    </row>
    <row r="344" spans="1:10" x14ac:dyDescent="0.25">
      <c r="A344" s="183"/>
      <c r="B344" s="183"/>
      <c r="C344" s="183"/>
      <c r="D344" s="183"/>
      <c r="E344" s="174"/>
      <c r="F344" s="183"/>
      <c r="G344" s="174"/>
      <c r="H344" s="183"/>
      <c r="I344" s="183"/>
      <c r="J344" s="174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ht="15.75" customHeight="1" x14ac:dyDescent="0.25">
      <c r="A346" s="366" t="s">
        <v>266</v>
      </c>
      <c r="B346" s="366"/>
      <c r="C346" s="366"/>
      <c r="D346" s="366"/>
      <c r="E346" s="366"/>
      <c r="F346" s="366"/>
      <c r="G346" s="366"/>
      <c r="H346" s="366"/>
      <c r="I346" s="366"/>
      <c r="J346" s="366"/>
    </row>
    <row r="347" spans="1:10" x14ac:dyDescent="0.25">
      <c r="A347" s="367" t="s">
        <v>267</v>
      </c>
      <c r="B347" s="367"/>
      <c r="C347" s="367"/>
      <c r="D347" s="367"/>
      <c r="E347" s="367"/>
      <c r="F347" s="367"/>
      <c r="G347" s="367"/>
      <c r="H347" s="367"/>
      <c r="I347" s="367"/>
      <c r="J347" s="367"/>
    </row>
  </sheetData>
  <mergeCells count="87">
    <mergeCell ref="F183:F184"/>
    <mergeCell ref="H183:H184"/>
    <mergeCell ref="A2:J2"/>
    <mergeCell ref="A3:J3"/>
    <mergeCell ref="A4:J4"/>
    <mergeCell ref="A7:A8"/>
    <mergeCell ref="B7:B8"/>
    <mergeCell ref="C7:C8"/>
    <mergeCell ref="F7:F8"/>
    <mergeCell ref="H7:H8"/>
    <mergeCell ref="A151:A152"/>
    <mergeCell ref="B151:B152"/>
    <mergeCell ref="C151:C152"/>
    <mergeCell ref="F151:F152"/>
    <mergeCell ref="H151:H152"/>
    <mergeCell ref="B146:H146"/>
    <mergeCell ref="I146:J146"/>
    <mergeCell ref="A148:J148"/>
    <mergeCell ref="A149:J149"/>
    <mergeCell ref="A150:J150"/>
    <mergeCell ref="A159:H159"/>
    <mergeCell ref="I159:J159"/>
    <mergeCell ref="A161:J161"/>
    <mergeCell ref="A162:J162"/>
    <mergeCell ref="A164:A165"/>
    <mergeCell ref="B164:B165"/>
    <mergeCell ref="C164:C165"/>
    <mergeCell ref="D164:D165"/>
    <mergeCell ref="F164:F165"/>
    <mergeCell ref="H164:H165"/>
    <mergeCell ref="B178:H178"/>
    <mergeCell ref="I178:J178"/>
    <mergeCell ref="A190:J190"/>
    <mergeCell ref="A191:J191"/>
    <mergeCell ref="A193:A194"/>
    <mergeCell ref="B193:B194"/>
    <mergeCell ref="C193:C194"/>
    <mergeCell ref="F193:F194"/>
    <mergeCell ref="H193:H194"/>
    <mergeCell ref="A188:H188"/>
    <mergeCell ref="I188:J188"/>
    <mergeCell ref="A180:J180"/>
    <mergeCell ref="A181:J181"/>
    <mergeCell ref="A183:A184"/>
    <mergeCell ref="B183:B184"/>
    <mergeCell ref="C183:C184"/>
    <mergeCell ref="A244:H244"/>
    <mergeCell ref="I244:J244"/>
    <mergeCell ref="A247:J247"/>
    <mergeCell ref="A248:J248"/>
    <mergeCell ref="A250:A251"/>
    <mergeCell ref="B250:B251"/>
    <mergeCell ref="C250:C251"/>
    <mergeCell ref="D250:D251"/>
    <mergeCell ref="F250:F251"/>
    <mergeCell ref="H250:H251"/>
    <mergeCell ref="A313:A314"/>
    <mergeCell ref="B313:B314"/>
    <mergeCell ref="C313:C314"/>
    <mergeCell ref="F313:F314"/>
    <mergeCell ref="H313:H314"/>
    <mergeCell ref="B306:H306"/>
    <mergeCell ref="I306:J306"/>
    <mergeCell ref="A308:J308"/>
    <mergeCell ref="A309:J309"/>
    <mergeCell ref="A310:J310"/>
    <mergeCell ref="B328:H328"/>
    <mergeCell ref="I328:J328"/>
    <mergeCell ref="E331:G331"/>
    <mergeCell ref="I331:J331"/>
    <mergeCell ref="E332:G332"/>
    <mergeCell ref="I332:J332"/>
    <mergeCell ref="E333:G333"/>
    <mergeCell ref="I333:J333"/>
    <mergeCell ref="E334:G334"/>
    <mergeCell ref="I334:J334"/>
    <mergeCell ref="E336:G336"/>
    <mergeCell ref="I336:J336"/>
    <mergeCell ref="E335:G335"/>
    <mergeCell ref="A346:J346"/>
    <mergeCell ref="A347:J347"/>
    <mergeCell ref="E337:G337"/>
    <mergeCell ref="I337:J337"/>
    <mergeCell ref="E338:G338"/>
    <mergeCell ref="I338:J338"/>
    <mergeCell ref="A341:J341"/>
    <mergeCell ref="A342:J34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88" max="9" man="1"/>
    <brk id="245" max="9" man="1"/>
    <brk id="30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9"/>
  <sheetViews>
    <sheetView topLeftCell="A143" zoomScaleNormal="100" zoomScaleSheetLayoutView="100" workbookViewId="0">
      <selection activeCell="E152" sqref="E152"/>
    </sheetView>
  </sheetViews>
  <sheetFormatPr defaultRowHeight="15" x14ac:dyDescent="0.25"/>
  <cols>
    <col min="1" max="1" width="4.85546875" customWidth="1"/>
    <col min="2" max="2" width="28.5703125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1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373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'MARET 2023'!H11</f>
        <v>3960</v>
      </c>
      <c r="E11" s="139"/>
      <c r="F11" s="16">
        <f>D11+E11</f>
        <v>3960</v>
      </c>
      <c r="G11" s="95">
        <v>1360</v>
      </c>
      <c r="H11" s="16">
        <f>F11-G11</f>
        <v>2600</v>
      </c>
      <c r="I11" s="16">
        <v>180</v>
      </c>
      <c r="J11" s="95">
        <f>H11*I11</f>
        <v>468000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'MARET 2023'!H12</f>
        <v>5305</v>
      </c>
      <c r="E12" s="139">
        <v>10000</v>
      </c>
      <c r="F12" s="16">
        <f t="shared" ref="F12:F64" si="0">D12+E12</f>
        <v>15305</v>
      </c>
      <c r="G12" s="95">
        <v>700</v>
      </c>
      <c r="H12" s="16">
        <f t="shared" ref="H12:H64" si="1">F12-G12</f>
        <v>14605</v>
      </c>
      <c r="I12" s="16">
        <v>270</v>
      </c>
      <c r="J12" s="95">
        <f t="shared" ref="J12:J63" si="2">H12*I12</f>
        <v>3943350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'MARET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'MARET 2023'!H14</f>
        <v>108</v>
      </c>
      <c r="E14" s="139"/>
      <c r="F14" s="16">
        <f t="shared" si="0"/>
        <v>108</v>
      </c>
      <c r="G14" s="95">
        <v>12</v>
      </c>
      <c r="H14" s="16">
        <f t="shared" si="1"/>
        <v>96</v>
      </c>
      <c r="I14" s="16">
        <v>4300</v>
      </c>
      <c r="J14" s="95">
        <f t="shared" si="2"/>
        <v>412800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'MARET 2023'!H15</f>
        <v>0</v>
      </c>
      <c r="E15" s="139">
        <v>200</v>
      </c>
      <c r="F15" s="16">
        <f t="shared" si="0"/>
        <v>200</v>
      </c>
      <c r="G15" s="95">
        <v>14</v>
      </c>
      <c r="H15" s="16">
        <f t="shared" si="1"/>
        <v>186</v>
      </c>
      <c r="I15" s="16">
        <v>11400</v>
      </c>
      <c r="J15" s="95">
        <f t="shared" si="2"/>
        <v>2120400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'MARET 2023'!H16</f>
        <v>148</v>
      </c>
      <c r="E16" s="139"/>
      <c r="F16" s="16">
        <f t="shared" si="0"/>
        <v>148</v>
      </c>
      <c r="G16" s="95">
        <v>5</v>
      </c>
      <c r="H16" s="16">
        <f t="shared" si="1"/>
        <v>143</v>
      </c>
      <c r="I16" s="16">
        <v>23000</v>
      </c>
      <c r="J16" s="95">
        <f t="shared" si="2"/>
        <v>3289000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'MARET 2023'!H17</f>
        <v>124</v>
      </c>
      <c r="E17" s="139"/>
      <c r="F17" s="16">
        <f t="shared" si="0"/>
        <v>124</v>
      </c>
      <c r="G17" s="95">
        <v>7</v>
      </c>
      <c r="H17" s="16">
        <f t="shared" si="1"/>
        <v>117</v>
      </c>
      <c r="I17" s="16">
        <v>24700</v>
      </c>
      <c r="J17" s="95">
        <f t="shared" si="2"/>
        <v>2889900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'MARET 2023'!H18</f>
        <v>44</v>
      </c>
      <c r="E18" s="139">
        <v>100</v>
      </c>
      <c r="F18" s="16">
        <f t="shared" si="0"/>
        <v>144</v>
      </c>
      <c r="G18" s="95">
        <v>10</v>
      </c>
      <c r="H18" s="16">
        <f t="shared" si="1"/>
        <v>134</v>
      </c>
      <c r="I18" s="16">
        <v>42750</v>
      </c>
      <c r="J18" s="95">
        <f t="shared" si="2"/>
        <v>5728500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'MARET 2023'!H19</f>
        <v>51</v>
      </c>
      <c r="E19" s="139">
        <v>100</v>
      </c>
      <c r="F19" s="16">
        <f t="shared" si="0"/>
        <v>151</v>
      </c>
      <c r="G19" s="95">
        <v>12</v>
      </c>
      <c r="H19" s="16">
        <f t="shared" si="1"/>
        <v>139</v>
      </c>
      <c r="I19" s="16">
        <v>37000</v>
      </c>
      <c r="J19" s="95">
        <f t="shared" si="2"/>
        <v>5143000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'MARET 2023'!H20</f>
        <v>50</v>
      </c>
      <c r="E20" s="139"/>
      <c r="F20" s="16">
        <f t="shared" si="0"/>
        <v>50</v>
      </c>
      <c r="G20" s="95">
        <v>2</v>
      </c>
      <c r="H20" s="16">
        <f t="shared" si="1"/>
        <v>48</v>
      </c>
      <c r="I20" s="16">
        <v>11800</v>
      </c>
      <c r="J20" s="95">
        <f t="shared" si="2"/>
        <v>566400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'MARET 2023'!H21</f>
        <v>0</v>
      </c>
      <c r="E21" s="139">
        <v>1000</v>
      </c>
      <c r="F21" s="16">
        <f t="shared" si="0"/>
        <v>1000</v>
      </c>
      <c r="G21" s="95">
        <v>123</v>
      </c>
      <c r="H21" s="16">
        <f t="shared" si="1"/>
        <v>877</v>
      </c>
      <c r="I21" s="16">
        <v>3800</v>
      </c>
      <c r="J21" s="95">
        <f t="shared" si="2"/>
        <v>3332600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'MARET 2023'!H22</f>
        <v>22</v>
      </c>
      <c r="E22" s="139">
        <v>36</v>
      </c>
      <c r="F22" s="16">
        <f t="shared" si="0"/>
        <v>58</v>
      </c>
      <c r="G22" s="95"/>
      <c r="H22" s="16">
        <f t="shared" si="1"/>
        <v>58</v>
      </c>
      <c r="I22" s="16">
        <v>3225</v>
      </c>
      <c r="J22" s="95">
        <f t="shared" si="2"/>
        <v>187050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'MARET 2023'!H23</f>
        <v>16</v>
      </c>
      <c r="E23" s="139">
        <v>25</v>
      </c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'MARET 2023'!H24</f>
        <v>947</v>
      </c>
      <c r="E24" s="139"/>
      <c r="F24" s="16">
        <f t="shared" si="0"/>
        <v>947</v>
      </c>
      <c r="G24" s="95">
        <v>81</v>
      </c>
      <c r="H24" s="16">
        <f t="shared" si="1"/>
        <v>866</v>
      </c>
      <c r="I24" s="16">
        <v>14000</v>
      </c>
      <c r="J24" s="95">
        <f t="shared" si="2"/>
        <v>12124000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'MARET 2023'!H25</f>
        <v>0</v>
      </c>
      <c r="E25" s="139"/>
      <c r="F25" s="16">
        <f t="shared" si="0"/>
        <v>0</v>
      </c>
      <c r="G25" s="95"/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'MARET 2023'!H26</f>
        <v>6</v>
      </c>
      <c r="E26" s="139"/>
      <c r="F26" s="16">
        <f t="shared" si="0"/>
        <v>6</v>
      </c>
      <c r="G26" s="95">
        <v>6</v>
      </c>
      <c r="H26" s="16">
        <f t="shared" si="1"/>
        <v>0</v>
      </c>
      <c r="I26" s="16">
        <v>9700</v>
      </c>
      <c r="J26" s="95">
        <f t="shared" si="2"/>
        <v>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'MARET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'MARET 2023'!H28</f>
        <v>203</v>
      </c>
      <c r="E28" s="139"/>
      <c r="F28" s="16">
        <f t="shared" si="0"/>
        <v>203</v>
      </c>
      <c r="G28" s="95">
        <v>15</v>
      </c>
      <c r="H28" s="16">
        <f t="shared" si="1"/>
        <v>188</v>
      </c>
      <c r="I28" s="16">
        <v>7500</v>
      </c>
      <c r="J28" s="95">
        <f t="shared" si="2"/>
        <v>1410000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'MARET 2023'!H29</f>
        <v>0</v>
      </c>
      <c r="E29" s="139">
        <v>50</v>
      </c>
      <c r="F29" s="16">
        <f t="shared" si="0"/>
        <v>50</v>
      </c>
      <c r="G29" s="95"/>
      <c r="H29" s="16">
        <f t="shared" si="1"/>
        <v>50</v>
      </c>
      <c r="I29" s="16">
        <v>47500</v>
      </c>
      <c r="J29" s="95">
        <f t="shared" si="2"/>
        <v>2375000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'MARET 2023'!H30</f>
        <v>20</v>
      </c>
      <c r="E30" s="139">
        <v>100</v>
      </c>
      <c r="F30" s="16">
        <f t="shared" si="0"/>
        <v>120</v>
      </c>
      <c r="G30" s="95">
        <v>11</v>
      </c>
      <c r="H30" s="16">
        <f t="shared" si="1"/>
        <v>109</v>
      </c>
      <c r="I30" s="16">
        <v>28500</v>
      </c>
      <c r="J30" s="95">
        <f t="shared" si="2"/>
        <v>3106500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'MARET 2023'!H31</f>
        <v>577</v>
      </c>
      <c r="E31" s="139">
        <v>3000</v>
      </c>
      <c r="F31" s="16">
        <f t="shared" si="0"/>
        <v>3577</v>
      </c>
      <c r="G31" s="95"/>
      <c r="H31" s="16">
        <f t="shared" si="1"/>
        <v>3577</v>
      </c>
      <c r="I31" s="16">
        <v>3800</v>
      </c>
      <c r="J31" s="95">
        <f t="shared" si="2"/>
        <v>13592600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'MARET 2023'!H32</f>
        <v>1501</v>
      </c>
      <c r="E32" s="139"/>
      <c r="F32" s="16">
        <f t="shared" si="0"/>
        <v>1501</v>
      </c>
      <c r="G32" s="95">
        <v>36</v>
      </c>
      <c r="H32" s="16">
        <f t="shared" si="1"/>
        <v>1465</v>
      </c>
      <c r="I32" s="16">
        <v>5700</v>
      </c>
      <c r="J32" s="95">
        <f t="shared" si="2"/>
        <v>8350500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'MARET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'MARET 2023'!H34</f>
        <v>111</v>
      </c>
      <c r="E34" s="139"/>
      <c r="F34" s="16">
        <f t="shared" si="0"/>
        <v>111</v>
      </c>
      <c r="G34" s="95"/>
      <c r="H34" s="16">
        <f t="shared" si="1"/>
        <v>111</v>
      </c>
      <c r="I34" s="16">
        <v>24000</v>
      </c>
      <c r="J34" s="95">
        <f t="shared" si="2"/>
        <v>2664000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'MARET 2023'!H35</f>
        <v>13</v>
      </c>
      <c r="E35" s="139"/>
      <c r="F35" s="16">
        <f t="shared" si="0"/>
        <v>13</v>
      </c>
      <c r="G35" s="95"/>
      <c r="H35" s="16">
        <f t="shared" si="1"/>
        <v>13</v>
      </c>
      <c r="I35" s="16">
        <v>11600</v>
      </c>
      <c r="J35" s="95">
        <f t="shared" si="2"/>
        <v>150800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'MARET 2023'!H36</f>
        <v>167</v>
      </c>
      <c r="E36" s="139"/>
      <c r="F36" s="16">
        <f t="shared" si="0"/>
        <v>167</v>
      </c>
      <c r="G36" s="95">
        <v>18</v>
      </c>
      <c r="H36" s="16">
        <f t="shared" si="1"/>
        <v>149</v>
      </c>
      <c r="I36" s="16">
        <v>5000</v>
      </c>
      <c r="J36" s="95">
        <f t="shared" si="2"/>
        <v>745000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'MARET 2023'!H37</f>
        <v>49</v>
      </c>
      <c r="E37" s="139"/>
      <c r="F37" s="16">
        <f t="shared" si="0"/>
        <v>49</v>
      </c>
      <c r="G37" s="95">
        <v>21</v>
      </c>
      <c r="H37" s="16">
        <f t="shared" si="1"/>
        <v>28</v>
      </c>
      <c r="I37" s="16">
        <v>8000</v>
      </c>
      <c r="J37" s="95">
        <f t="shared" si="2"/>
        <v>224000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'MARET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/>
      <c r="E39" s="139">
        <v>50</v>
      </c>
      <c r="F39" s="16">
        <f t="shared" si="0"/>
        <v>50</v>
      </c>
      <c r="G39" s="95">
        <v>3</v>
      </c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'MARET 2023'!H40</f>
        <v>0</v>
      </c>
      <c r="E40" s="139">
        <v>1000</v>
      </c>
      <c r="F40" s="16">
        <f t="shared" si="0"/>
        <v>1000</v>
      </c>
      <c r="G40" s="95">
        <v>167</v>
      </c>
      <c r="H40" s="16">
        <f t="shared" si="1"/>
        <v>833</v>
      </c>
      <c r="I40" s="16">
        <v>60800</v>
      </c>
      <c r="J40" s="95">
        <f t="shared" si="2"/>
        <v>50646400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'MARET 2023'!H41</f>
        <v>38</v>
      </c>
      <c r="E41" s="139"/>
      <c r="F41" s="16">
        <f t="shared" si="0"/>
        <v>38</v>
      </c>
      <c r="G41" s="95">
        <v>1</v>
      </c>
      <c r="H41" s="16">
        <f t="shared" si="1"/>
        <v>37</v>
      </c>
      <c r="I41" s="16">
        <v>72000</v>
      </c>
      <c r="J41" s="95">
        <f t="shared" si="2"/>
        <v>2664000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'MARET 2023'!H42</f>
        <v>2</v>
      </c>
      <c r="E42" s="139">
        <v>50</v>
      </c>
      <c r="F42" s="16">
        <f t="shared" si="0"/>
        <v>52</v>
      </c>
      <c r="G42" s="95">
        <v>5</v>
      </c>
      <c r="H42" s="16">
        <f t="shared" si="1"/>
        <v>47</v>
      </c>
      <c r="I42" s="16">
        <v>55100</v>
      </c>
      <c r="J42" s="95">
        <f t="shared" si="2"/>
        <v>2589700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'MARET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'MARET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'MARET 2023'!H45</f>
        <v>0</v>
      </c>
      <c r="E45" s="139">
        <v>20</v>
      </c>
      <c r="F45" s="16">
        <f t="shared" si="0"/>
        <v>20</v>
      </c>
      <c r="G45" s="95">
        <v>3</v>
      </c>
      <c r="H45" s="16">
        <f t="shared" si="1"/>
        <v>17</v>
      </c>
      <c r="I45" s="16">
        <v>541500</v>
      </c>
      <c r="J45" s="95">
        <f t="shared" si="2"/>
        <v>9205500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'MARET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'MARET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'MARET 2023'!H48</f>
        <v>0</v>
      </c>
      <c r="E48" s="139">
        <v>100</v>
      </c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'MARET 2023'!H49</f>
        <v>0</v>
      </c>
      <c r="E49" s="139">
        <v>100</v>
      </c>
      <c r="F49" s="16">
        <f t="shared" si="0"/>
        <v>100</v>
      </c>
      <c r="G49" s="95">
        <v>3</v>
      </c>
      <c r="H49" s="16">
        <f t="shared" si="1"/>
        <v>97</v>
      </c>
      <c r="I49" s="16">
        <v>20900</v>
      </c>
      <c r="J49" s="95">
        <f t="shared" si="2"/>
        <v>2027300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'MARET 2023'!H50</f>
        <v>8</v>
      </c>
      <c r="E50" s="139"/>
      <c r="F50" s="16">
        <f t="shared" si="0"/>
        <v>8</v>
      </c>
      <c r="G50" s="95">
        <v>2</v>
      </c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'MARET 2023'!H51</f>
        <v>15</v>
      </c>
      <c r="E51" s="139"/>
      <c r="F51" s="16">
        <f t="shared" si="0"/>
        <v>15</v>
      </c>
      <c r="G51" s="95">
        <v>1</v>
      </c>
      <c r="H51" s="16">
        <f t="shared" si="1"/>
        <v>14</v>
      </c>
      <c r="I51" s="16">
        <v>80200</v>
      </c>
      <c r="J51" s="95">
        <f t="shared" si="2"/>
        <v>1122800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'MARET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'MARET 2023'!H53</f>
        <v>45</v>
      </c>
      <c r="E53" s="139"/>
      <c r="F53" s="16">
        <f t="shared" si="0"/>
        <v>45</v>
      </c>
      <c r="G53" s="95">
        <v>1</v>
      </c>
      <c r="H53" s="16">
        <f t="shared" si="1"/>
        <v>44</v>
      </c>
      <c r="I53" s="16">
        <v>5000</v>
      </c>
      <c r="J53" s="95">
        <f t="shared" si="2"/>
        <v>220000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'MARET 2023'!H54</f>
        <v>8</v>
      </c>
      <c r="E54" s="139">
        <v>50</v>
      </c>
      <c r="F54" s="16">
        <f t="shared" si="0"/>
        <v>58</v>
      </c>
      <c r="G54" s="95">
        <v>1</v>
      </c>
      <c r="H54" s="16">
        <f t="shared" si="1"/>
        <v>57</v>
      </c>
      <c r="I54" s="16">
        <v>18525</v>
      </c>
      <c r="J54" s="95">
        <f t="shared" si="2"/>
        <v>1055925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'MARET 2023'!H55</f>
        <v>72</v>
      </c>
      <c r="E55" s="139"/>
      <c r="F55" s="16">
        <f t="shared" si="0"/>
        <v>72</v>
      </c>
      <c r="G55" s="95">
        <v>2</v>
      </c>
      <c r="H55" s="16">
        <f t="shared" si="1"/>
        <v>70</v>
      </c>
      <c r="I55" s="16">
        <v>18000</v>
      </c>
      <c r="J55" s="95">
        <f t="shared" si="2"/>
        <v>1260000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'MARET 2023'!H56</f>
        <v>106</v>
      </c>
      <c r="E56" s="139"/>
      <c r="F56" s="16">
        <f t="shared" si="0"/>
        <v>106</v>
      </c>
      <c r="G56" s="95"/>
      <c r="H56" s="16">
        <f t="shared" si="1"/>
        <v>106</v>
      </c>
      <c r="I56" s="16">
        <v>13200</v>
      </c>
      <c r="J56" s="95">
        <f t="shared" si="2"/>
        <v>1399200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'MARET 2023'!H57</f>
        <v>276</v>
      </c>
      <c r="E57" s="139"/>
      <c r="F57" s="16">
        <f t="shared" si="0"/>
        <v>276</v>
      </c>
      <c r="G57" s="95">
        <v>16</v>
      </c>
      <c r="H57" s="16">
        <f t="shared" si="1"/>
        <v>260</v>
      </c>
      <c r="I57" s="16">
        <v>20000</v>
      </c>
      <c r="J57" s="95">
        <f t="shared" si="2"/>
        <v>5200000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'MARET 2023'!H58</f>
        <v>3</v>
      </c>
      <c r="E58" s="139"/>
      <c r="F58" s="16">
        <f t="shared" si="0"/>
        <v>3</v>
      </c>
      <c r="G58" s="95">
        <v>3</v>
      </c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'MARET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'MARET 2023'!H60</f>
        <v>1</v>
      </c>
      <c r="E60" s="139">
        <v>5</v>
      </c>
      <c r="F60" s="16">
        <f t="shared" si="0"/>
        <v>6</v>
      </c>
      <c r="G60" s="95">
        <v>1</v>
      </c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'MARET 2023'!H61</f>
        <v>0</v>
      </c>
      <c r="E61" s="139">
        <v>5</v>
      </c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'MARET 2023'!H62</f>
        <v>94</v>
      </c>
      <c r="E62" s="139"/>
      <c r="F62" s="16">
        <f t="shared" si="0"/>
        <v>94</v>
      </c>
      <c r="G62" s="95">
        <v>1</v>
      </c>
      <c r="H62" s="16">
        <f t="shared" si="1"/>
        <v>93</v>
      </c>
      <c r="I62" s="16">
        <v>4000</v>
      </c>
      <c r="J62" s="95">
        <f t="shared" si="2"/>
        <v>372000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'MARET 2023'!H63</f>
        <v>33</v>
      </c>
      <c r="E63" s="139"/>
      <c r="F63" s="16">
        <f t="shared" si="0"/>
        <v>33</v>
      </c>
      <c r="G63" s="95"/>
      <c r="H63" s="16">
        <f t="shared" si="1"/>
        <v>33</v>
      </c>
      <c r="I63" s="16">
        <v>6000</v>
      </c>
      <c r="J63" s="95">
        <f t="shared" si="2"/>
        <v>198000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'MARET 2023'!H64</f>
        <v>22</v>
      </c>
      <c r="E64" s="142"/>
      <c r="F64" s="17">
        <f t="shared" si="0"/>
        <v>22</v>
      </c>
      <c r="G64" s="108">
        <v>1</v>
      </c>
      <c r="H64" s="17">
        <f t="shared" si="1"/>
        <v>21</v>
      </c>
      <c r="I64" s="17">
        <v>5000</v>
      </c>
      <c r="J64" s="108">
        <f>H64*I64</f>
        <v>105000</v>
      </c>
      <c r="K64" s="9"/>
    </row>
    <row r="65" spans="1:11" x14ac:dyDescent="0.25">
      <c r="A65" s="4"/>
      <c r="B65" s="47"/>
      <c r="C65" s="4"/>
      <c r="D65" s="48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'MARET 2023'!H66</f>
        <v>22</v>
      </c>
      <c r="E66" s="139"/>
      <c r="F66" s="16">
        <f>D66+E66</f>
        <v>22</v>
      </c>
      <c r="G66" s="95">
        <v>3</v>
      </c>
      <c r="H66" s="16">
        <f>F66-G66</f>
        <v>19</v>
      </c>
      <c r="I66" s="16">
        <v>5000</v>
      </c>
      <c r="J66" s="95">
        <f>H66*I66</f>
        <v>95000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'MARET 2023'!H67</f>
        <v>11</v>
      </c>
      <c r="E67" s="139"/>
      <c r="F67" s="16">
        <f t="shared" ref="F67:F129" si="3">D67+E67</f>
        <v>11</v>
      </c>
      <c r="G67" s="95"/>
      <c r="H67" s="16">
        <f t="shared" ref="H67:H129" si="4">F67-G67</f>
        <v>11</v>
      </c>
      <c r="I67" s="16">
        <v>16500</v>
      </c>
      <c r="J67" s="95">
        <f t="shared" ref="J67:J129" si="5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'MARET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'MARET 2023'!H69</f>
        <v>24</v>
      </c>
      <c r="E69" s="139"/>
      <c r="F69" s="16">
        <f t="shared" si="3"/>
        <v>24</v>
      </c>
      <c r="G69" s="95">
        <v>3</v>
      </c>
      <c r="H69" s="16">
        <f t="shared" si="4"/>
        <v>21</v>
      </c>
      <c r="I69" s="16">
        <v>10500</v>
      </c>
      <c r="J69" s="95">
        <f t="shared" si="5"/>
        <v>220500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'MARET 2023'!H70</f>
        <v>29</v>
      </c>
      <c r="E70" s="139">
        <v>50</v>
      </c>
      <c r="F70" s="16">
        <f t="shared" si="3"/>
        <v>79</v>
      </c>
      <c r="G70" s="95">
        <v>2</v>
      </c>
      <c r="H70" s="16">
        <f t="shared" si="4"/>
        <v>77</v>
      </c>
      <c r="I70" s="16">
        <v>19500</v>
      </c>
      <c r="J70" s="95">
        <f t="shared" si="5"/>
        <v>1501500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'MARET 2023'!H71</f>
        <v>68</v>
      </c>
      <c r="E71" s="139"/>
      <c r="F71" s="16">
        <f t="shared" si="3"/>
        <v>68</v>
      </c>
      <c r="G71" s="95">
        <v>4</v>
      </c>
      <c r="H71" s="16">
        <f t="shared" si="4"/>
        <v>64</v>
      </c>
      <c r="I71" s="16">
        <v>30500</v>
      </c>
      <c r="J71" s="95">
        <f t="shared" si="5"/>
        <v>1952000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'MARET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'MARET 2023'!H73</f>
        <v>0</v>
      </c>
      <c r="E73" s="139">
        <v>100</v>
      </c>
      <c r="F73" s="16">
        <f t="shared" si="3"/>
        <v>100</v>
      </c>
      <c r="G73" s="95">
        <v>4</v>
      </c>
      <c r="H73" s="16">
        <f t="shared" si="4"/>
        <v>96</v>
      </c>
      <c r="I73" s="16">
        <v>52250</v>
      </c>
      <c r="J73" s="95">
        <f t="shared" si="5"/>
        <v>5016000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'MARET 2023'!H74</f>
        <v>11</v>
      </c>
      <c r="E74" s="139">
        <v>100</v>
      </c>
      <c r="F74" s="16">
        <f t="shared" si="3"/>
        <v>111</v>
      </c>
      <c r="G74" s="95">
        <v>3</v>
      </c>
      <c r="H74" s="16">
        <f t="shared" si="4"/>
        <v>108</v>
      </c>
      <c r="I74" s="16">
        <v>4275</v>
      </c>
      <c r="J74" s="95">
        <f t="shared" si="5"/>
        <v>461700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'MARET 2023'!H75</f>
        <v>124</v>
      </c>
      <c r="E75" s="139"/>
      <c r="F75" s="16">
        <f t="shared" si="3"/>
        <v>124</v>
      </c>
      <c r="G75" s="95">
        <v>6</v>
      </c>
      <c r="H75" s="16">
        <f t="shared" si="4"/>
        <v>118</v>
      </c>
      <c r="I75" s="16">
        <v>2800</v>
      </c>
      <c r="J75" s="95">
        <f t="shared" si="5"/>
        <v>330400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'MARET 2023'!H76</f>
        <v>56</v>
      </c>
      <c r="E76" s="139">
        <v>500</v>
      </c>
      <c r="F76" s="16">
        <f t="shared" si="3"/>
        <v>556</v>
      </c>
      <c r="G76" s="95">
        <v>47</v>
      </c>
      <c r="H76" s="16">
        <f t="shared" si="4"/>
        <v>509</v>
      </c>
      <c r="I76" s="16">
        <v>11400</v>
      </c>
      <c r="J76" s="95">
        <f t="shared" si="5"/>
        <v>5802600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'MARET 2023'!H77</f>
        <v>91</v>
      </c>
      <c r="E77" s="139">
        <v>500</v>
      </c>
      <c r="F77" s="16">
        <f t="shared" si="3"/>
        <v>591</v>
      </c>
      <c r="G77" s="95">
        <v>28</v>
      </c>
      <c r="H77" s="16">
        <f t="shared" si="4"/>
        <v>563</v>
      </c>
      <c r="I77" s="16">
        <v>14250</v>
      </c>
      <c r="J77" s="95">
        <f t="shared" si="5"/>
        <v>8022750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'MARET 2023'!H78</f>
        <v>3</v>
      </c>
      <c r="E78" s="139">
        <v>100</v>
      </c>
      <c r="F78" s="16">
        <f t="shared" si="3"/>
        <v>103</v>
      </c>
      <c r="G78" s="95">
        <v>2</v>
      </c>
      <c r="H78" s="16">
        <f t="shared" si="4"/>
        <v>101</v>
      </c>
      <c r="I78" s="16">
        <v>12350</v>
      </c>
      <c r="J78" s="95">
        <f t="shared" si="5"/>
        <v>1247350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'MARET 2023'!H79</f>
        <v>1157</v>
      </c>
      <c r="E79" s="139">
        <v>3000</v>
      </c>
      <c r="F79" s="16">
        <f t="shared" si="3"/>
        <v>4157</v>
      </c>
      <c r="G79" s="95">
        <v>275</v>
      </c>
      <c r="H79" s="16">
        <f t="shared" si="4"/>
        <v>3882</v>
      </c>
      <c r="I79" s="16">
        <v>1330</v>
      </c>
      <c r="J79" s="95">
        <f t="shared" si="5"/>
        <v>5163060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'MARET 2023'!H80</f>
        <v>75</v>
      </c>
      <c r="E80" s="139">
        <v>3000</v>
      </c>
      <c r="F80" s="16">
        <f t="shared" si="3"/>
        <v>3075</v>
      </c>
      <c r="G80" s="95">
        <v>900</v>
      </c>
      <c r="H80" s="16">
        <f t="shared" si="4"/>
        <v>2175</v>
      </c>
      <c r="I80" s="16">
        <v>1900</v>
      </c>
      <c r="J80" s="95">
        <f t="shared" si="5"/>
        <v>4132500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'MARET 2023'!H81</f>
        <v>220</v>
      </c>
      <c r="E81" s="139">
        <v>300</v>
      </c>
      <c r="F81" s="16">
        <f t="shared" si="3"/>
        <v>520</v>
      </c>
      <c r="G81" s="95">
        <v>27</v>
      </c>
      <c r="H81" s="16">
        <f t="shared" si="4"/>
        <v>493</v>
      </c>
      <c r="I81" s="16">
        <v>15675</v>
      </c>
      <c r="J81" s="95">
        <f t="shared" si="5"/>
        <v>7727775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'MARET 2023'!H82</f>
        <v>192</v>
      </c>
      <c r="E82" s="139">
        <v>260</v>
      </c>
      <c r="F82" s="16">
        <f t="shared" si="3"/>
        <v>452</v>
      </c>
      <c r="G82" s="95">
        <v>10</v>
      </c>
      <c r="H82" s="16">
        <f t="shared" si="4"/>
        <v>442</v>
      </c>
      <c r="I82" s="16">
        <v>13900</v>
      </c>
      <c r="J82" s="95">
        <f t="shared" si="5"/>
        <v>6143800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'MARET 2023'!H83</f>
        <v>0</v>
      </c>
      <c r="E83" s="139">
        <v>24</v>
      </c>
      <c r="F83" s="16">
        <f t="shared" si="3"/>
        <v>24</v>
      </c>
      <c r="G83" s="95">
        <v>1</v>
      </c>
      <c r="H83" s="16">
        <f t="shared" si="4"/>
        <v>23</v>
      </c>
      <c r="I83" s="16">
        <v>11400</v>
      </c>
      <c r="J83" s="95">
        <f t="shared" si="5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'MARET 2023'!H84</f>
        <v>45</v>
      </c>
      <c r="E84" s="139"/>
      <c r="F84" s="16">
        <f t="shared" si="3"/>
        <v>45</v>
      </c>
      <c r="G84" s="95">
        <v>1</v>
      </c>
      <c r="H84" s="16">
        <f t="shared" si="4"/>
        <v>44</v>
      </c>
      <c r="I84" s="16">
        <v>14000</v>
      </c>
      <c r="J84" s="95">
        <f t="shared" si="5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'MARET 2023'!H85</f>
        <v>14</v>
      </c>
      <c r="E85" s="139"/>
      <c r="F85" s="16">
        <f t="shared" si="3"/>
        <v>14</v>
      </c>
      <c r="G85" s="95">
        <v>1</v>
      </c>
      <c r="H85" s="16">
        <f t="shared" si="4"/>
        <v>13</v>
      </c>
      <c r="I85" s="16">
        <v>14000</v>
      </c>
      <c r="J85" s="95">
        <f t="shared" si="5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'MARET 2023'!H86</f>
        <v>4</v>
      </c>
      <c r="E86" s="139">
        <v>100</v>
      </c>
      <c r="F86" s="16">
        <f t="shared" si="3"/>
        <v>104</v>
      </c>
      <c r="G86" s="95">
        <v>4</v>
      </c>
      <c r="H86" s="16">
        <f t="shared" si="4"/>
        <v>100</v>
      </c>
      <c r="I86" s="16">
        <v>14850</v>
      </c>
      <c r="J86" s="95">
        <f t="shared" si="5"/>
        <v>1485000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'MARET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'MARET 2023'!H88</f>
        <v>18</v>
      </c>
      <c r="E88" s="139">
        <v>50</v>
      </c>
      <c r="F88" s="16">
        <f t="shared" si="3"/>
        <v>68</v>
      </c>
      <c r="G88" s="95">
        <v>13</v>
      </c>
      <c r="H88" s="16">
        <f t="shared" si="4"/>
        <v>55</v>
      </c>
      <c r="I88" s="16">
        <v>12350</v>
      </c>
      <c r="J88" s="95">
        <f t="shared" si="5"/>
        <v>679250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'MARET 2023'!H89</f>
        <v>22</v>
      </c>
      <c r="E89" s="139"/>
      <c r="F89" s="16">
        <f t="shared" si="3"/>
        <v>22</v>
      </c>
      <c r="G89" s="95"/>
      <c r="H89" s="16">
        <f t="shared" si="4"/>
        <v>22</v>
      </c>
      <c r="I89" s="16">
        <v>500</v>
      </c>
      <c r="J89" s="95">
        <f t="shared" si="5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'MARET 2023'!H90</f>
        <v>2</v>
      </c>
      <c r="E90" s="139"/>
      <c r="F90" s="16">
        <f t="shared" si="3"/>
        <v>2</v>
      </c>
      <c r="G90" s="95"/>
      <c r="H90" s="16">
        <f t="shared" si="4"/>
        <v>2</v>
      </c>
      <c r="I90" s="16">
        <v>13500</v>
      </c>
      <c r="J90" s="95">
        <f t="shared" si="5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'MARET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'MARET 2023'!H92</f>
        <v>27</v>
      </c>
      <c r="E92" s="139">
        <v>200</v>
      </c>
      <c r="F92" s="16">
        <f t="shared" si="3"/>
        <v>227</v>
      </c>
      <c r="G92" s="95">
        <v>11</v>
      </c>
      <c r="H92" s="16">
        <f t="shared" si="4"/>
        <v>216</v>
      </c>
      <c r="I92" s="16">
        <v>18525</v>
      </c>
      <c r="J92" s="95">
        <f t="shared" si="5"/>
        <v>4001400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'MARET 2023'!H93</f>
        <v>430</v>
      </c>
      <c r="E93" s="139">
        <v>200</v>
      </c>
      <c r="F93" s="16">
        <f t="shared" si="3"/>
        <v>630</v>
      </c>
      <c r="G93" s="95">
        <v>20</v>
      </c>
      <c r="H93" s="16">
        <f t="shared" si="4"/>
        <v>610</v>
      </c>
      <c r="I93" s="16">
        <v>570</v>
      </c>
      <c r="J93" s="95">
        <f t="shared" si="5"/>
        <v>347700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'MARET 2023'!H94</f>
        <v>0</v>
      </c>
      <c r="E94" s="139">
        <v>50</v>
      </c>
      <c r="F94" s="16">
        <f t="shared" si="3"/>
        <v>50</v>
      </c>
      <c r="G94" s="95">
        <v>2</v>
      </c>
      <c r="H94" s="16">
        <f t="shared" si="4"/>
        <v>48</v>
      </c>
      <c r="I94" s="8">
        <v>4750</v>
      </c>
      <c r="J94" s="95">
        <f t="shared" si="5"/>
        <v>228000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'MARET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'MARET 2023'!H96</f>
        <v>88</v>
      </c>
      <c r="E96" s="139"/>
      <c r="F96" s="16">
        <f t="shared" si="3"/>
        <v>88</v>
      </c>
      <c r="G96" s="95">
        <v>2</v>
      </c>
      <c r="H96" s="16">
        <f t="shared" si="4"/>
        <v>86</v>
      </c>
      <c r="I96" s="16">
        <v>24000</v>
      </c>
      <c r="J96" s="95">
        <f t="shared" si="5"/>
        <v>2064000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'MARET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'MARET 2023'!H98</f>
        <v>19</v>
      </c>
      <c r="E98" s="139"/>
      <c r="F98" s="16">
        <f t="shared" si="3"/>
        <v>19</v>
      </c>
      <c r="G98" s="95">
        <v>6</v>
      </c>
      <c r="H98" s="16">
        <f t="shared" si="4"/>
        <v>13</v>
      </c>
      <c r="I98" s="16">
        <v>13700</v>
      </c>
      <c r="J98" s="95">
        <f t="shared" si="5"/>
        <v>178100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'MARET 2023'!H99</f>
        <v>0</v>
      </c>
      <c r="E99" s="139"/>
      <c r="F99" s="16">
        <f t="shared" si="3"/>
        <v>0</v>
      </c>
      <c r="G99" s="95"/>
      <c r="H99" s="16">
        <f t="shared" si="4"/>
        <v>0</v>
      </c>
      <c r="I99" s="16">
        <v>312000</v>
      </c>
      <c r="J99" s="95">
        <f t="shared" si="5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'MARET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'MARET 2023'!H101</f>
        <v>20</v>
      </c>
      <c r="E101" s="139"/>
      <c r="F101" s="16">
        <f t="shared" si="3"/>
        <v>20</v>
      </c>
      <c r="G101" s="95">
        <v>1</v>
      </c>
      <c r="H101" s="16">
        <f t="shared" si="4"/>
        <v>19</v>
      </c>
      <c r="I101" s="16">
        <v>38400</v>
      </c>
      <c r="J101" s="95">
        <f t="shared" si="5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'MARET 2023'!H102</f>
        <v>1</v>
      </c>
      <c r="E102" s="139"/>
      <c r="F102" s="16">
        <f t="shared" si="3"/>
        <v>1</v>
      </c>
      <c r="G102" s="95">
        <v>1</v>
      </c>
      <c r="H102" s="16">
        <f t="shared" si="4"/>
        <v>0</v>
      </c>
      <c r="I102" s="8">
        <v>82000</v>
      </c>
      <c r="J102" s="95">
        <f t="shared" si="5"/>
        <v>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'MARET 2023'!H103</f>
        <v>0</v>
      </c>
      <c r="E103" s="139">
        <v>4000</v>
      </c>
      <c r="F103" s="16">
        <f t="shared" si="3"/>
        <v>4000</v>
      </c>
      <c r="G103" s="95">
        <v>900</v>
      </c>
      <c r="H103" s="16">
        <f t="shared" si="4"/>
        <v>3100</v>
      </c>
      <c r="I103" s="16">
        <v>7600</v>
      </c>
      <c r="J103" s="95">
        <f t="shared" si="5"/>
        <v>23560000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'MARET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'MARET 2023'!H105</f>
        <v>0</v>
      </c>
      <c r="E105" s="139">
        <v>4000</v>
      </c>
      <c r="F105" s="16">
        <f t="shared" si="3"/>
        <v>4000</v>
      </c>
      <c r="G105" s="95">
        <v>370</v>
      </c>
      <c r="H105" s="16">
        <f t="shared" si="4"/>
        <v>3630</v>
      </c>
      <c r="I105" s="16">
        <v>11400</v>
      </c>
      <c r="J105" s="95">
        <f t="shared" si="5"/>
        <v>41382000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'MARET 2023'!H106</f>
        <v>37</v>
      </c>
      <c r="E106" s="139">
        <v>100</v>
      </c>
      <c r="F106" s="16">
        <f t="shared" si="3"/>
        <v>137</v>
      </c>
      <c r="G106" s="95">
        <v>2</v>
      </c>
      <c r="H106" s="16">
        <f t="shared" si="4"/>
        <v>135</v>
      </c>
      <c r="I106" s="16">
        <v>90250</v>
      </c>
      <c r="J106" s="95">
        <f t="shared" si="5"/>
        <v>12183750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'MARET 2023'!H107</f>
        <v>43</v>
      </c>
      <c r="E107" s="139"/>
      <c r="F107" s="16">
        <f t="shared" si="3"/>
        <v>43</v>
      </c>
      <c r="G107" s="95"/>
      <c r="H107" s="16">
        <f t="shared" si="4"/>
        <v>43</v>
      </c>
      <c r="I107" s="16">
        <v>10000</v>
      </c>
      <c r="J107" s="95">
        <f t="shared" si="5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'MARET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'MARET 2023'!H109</f>
        <v>49</v>
      </c>
      <c r="E109" s="139"/>
      <c r="F109" s="16">
        <f t="shared" si="3"/>
        <v>49</v>
      </c>
      <c r="G109" s="95"/>
      <c r="H109" s="16">
        <f t="shared" si="4"/>
        <v>49</v>
      </c>
      <c r="I109" s="8">
        <v>6500</v>
      </c>
      <c r="J109" s="95">
        <f t="shared" si="5"/>
        <v>318500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'MARET 2023'!H110</f>
        <v>0</v>
      </c>
      <c r="E110" s="139">
        <v>20</v>
      </c>
      <c r="F110" s="16">
        <f t="shared" si="3"/>
        <v>20</v>
      </c>
      <c r="G110" s="95"/>
      <c r="H110" s="16">
        <f t="shared" si="4"/>
        <v>20</v>
      </c>
      <c r="I110" s="8">
        <v>18050</v>
      </c>
      <c r="J110" s="95">
        <f t="shared" si="5"/>
        <v>361000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'MARET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'MARET 2023'!H112</f>
        <v>64</v>
      </c>
      <c r="E112" s="139"/>
      <c r="F112" s="16">
        <f t="shared" si="3"/>
        <v>64</v>
      </c>
      <c r="G112" s="95">
        <v>6</v>
      </c>
      <c r="H112" s="16">
        <f t="shared" si="4"/>
        <v>58</v>
      </c>
      <c r="I112" s="16">
        <v>18000</v>
      </c>
      <c r="J112" s="95">
        <f t="shared" si="5"/>
        <v>1044000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'MARET 2023'!H113</f>
        <v>0</v>
      </c>
      <c r="E113" s="139">
        <v>100</v>
      </c>
      <c r="F113" s="16">
        <f t="shared" si="3"/>
        <v>100</v>
      </c>
      <c r="G113" s="95"/>
      <c r="H113" s="16">
        <f t="shared" si="4"/>
        <v>100</v>
      </c>
      <c r="I113" s="8">
        <v>42750</v>
      </c>
      <c r="J113" s="95">
        <f t="shared" si="5"/>
        <v>4275000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'MARET 2023'!H114</f>
        <v>0</v>
      </c>
      <c r="E114" s="139">
        <v>90</v>
      </c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'MARET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'MARET 2023'!H116</f>
        <v>0</v>
      </c>
      <c r="E116" s="139">
        <v>200</v>
      </c>
      <c r="F116" s="16">
        <f t="shared" si="3"/>
        <v>200</v>
      </c>
      <c r="G116" s="95">
        <v>32</v>
      </c>
      <c r="H116" s="16">
        <f t="shared" si="4"/>
        <v>168</v>
      </c>
      <c r="I116" s="8">
        <v>9500</v>
      </c>
      <c r="J116" s="95">
        <f t="shared" si="5"/>
        <v>1596000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'MARET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'MARET 2023'!H118</f>
        <v>30</v>
      </c>
      <c r="E118" s="139"/>
      <c r="F118" s="16">
        <f t="shared" si="3"/>
        <v>30</v>
      </c>
      <c r="G118" s="95"/>
      <c r="H118" s="16">
        <f t="shared" si="4"/>
        <v>30</v>
      </c>
      <c r="I118" s="8">
        <v>22500</v>
      </c>
      <c r="J118" s="95">
        <f t="shared" si="5"/>
        <v>675000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'MARET 2023'!H119</f>
        <v>65</v>
      </c>
      <c r="E119" s="139">
        <v>150</v>
      </c>
      <c r="F119" s="16">
        <f t="shared" si="3"/>
        <v>215</v>
      </c>
      <c r="G119" s="95">
        <v>7</v>
      </c>
      <c r="H119" s="16">
        <f t="shared" si="4"/>
        <v>208</v>
      </c>
      <c r="I119" s="8">
        <v>6650</v>
      </c>
      <c r="J119" s="95">
        <f t="shared" si="5"/>
        <v>1383200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'MARET 2023'!H120</f>
        <v>0</v>
      </c>
      <c r="E120" s="139">
        <v>101</v>
      </c>
      <c r="F120" s="16">
        <f t="shared" si="3"/>
        <v>101</v>
      </c>
      <c r="G120" s="95">
        <v>21</v>
      </c>
      <c r="H120" s="16">
        <f t="shared" si="4"/>
        <v>80</v>
      </c>
      <c r="I120" s="8">
        <v>3800</v>
      </c>
      <c r="J120" s="95">
        <f t="shared" si="5"/>
        <v>304000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'MARET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'MARET 2023'!H122</f>
        <v>4</v>
      </c>
      <c r="E122" s="139"/>
      <c r="F122" s="16">
        <f t="shared" si="3"/>
        <v>4</v>
      </c>
      <c r="G122" s="95"/>
      <c r="H122" s="16">
        <f t="shared" si="4"/>
        <v>4</v>
      </c>
      <c r="I122" s="8">
        <v>82000</v>
      </c>
      <c r="J122" s="95">
        <f t="shared" si="5"/>
        <v>328000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'MARET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'MARET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'MARET 2023'!H125</f>
        <v>229</v>
      </c>
      <c r="E125" s="139"/>
      <c r="F125" s="16">
        <f t="shared" si="3"/>
        <v>229</v>
      </c>
      <c r="G125" s="95">
        <v>2</v>
      </c>
      <c r="H125" s="16">
        <f t="shared" si="4"/>
        <v>227</v>
      </c>
      <c r="I125" s="8">
        <v>47000</v>
      </c>
      <c r="J125" s="95">
        <f t="shared" si="5"/>
        <v>10669000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'MARET 2023'!H126</f>
        <v>6</v>
      </c>
      <c r="E126" s="145"/>
      <c r="F126" s="16">
        <f t="shared" si="3"/>
        <v>6</v>
      </c>
      <c r="G126" s="110">
        <v>6</v>
      </c>
      <c r="H126" s="16">
        <f t="shared" si="4"/>
        <v>0</v>
      </c>
      <c r="I126" s="8">
        <v>6000</v>
      </c>
      <c r="J126" s="110">
        <f t="shared" si="5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'MARET 2023'!H127</f>
        <v>72</v>
      </c>
      <c r="E127" s="139"/>
      <c r="F127" s="16">
        <f t="shared" si="3"/>
        <v>72</v>
      </c>
      <c r="G127" s="95"/>
      <c r="H127" s="16">
        <f t="shared" si="4"/>
        <v>72</v>
      </c>
      <c r="I127" s="16">
        <v>14000</v>
      </c>
      <c r="J127" s="95">
        <f t="shared" si="5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'MARET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'MARET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8">
        <f>'MARET 2023'!H130</f>
        <v>0</v>
      </c>
      <c r="E130" s="141"/>
      <c r="F130" s="48"/>
      <c r="G130" s="107"/>
      <c r="H130" s="48"/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'MARET 2023'!H131</f>
        <v>140</v>
      </c>
      <c r="E131" s="139">
        <v>1000</v>
      </c>
      <c r="F131" s="16">
        <f>D131+E131</f>
        <v>1140</v>
      </c>
      <c r="G131" s="95"/>
      <c r="H131" s="16">
        <f>F131-G131</f>
        <v>1140</v>
      </c>
      <c r="I131" s="16">
        <v>1425</v>
      </c>
      <c r="J131" s="95">
        <f>H131*I131</f>
        <v>1624500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'MARET 2023'!H132</f>
        <v>0</v>
      </c>
      <c r="E132" s="139"/>
      <c r="F132" s="16">
        <f t="shared" ref="F132:F137" si="6">D132+E132</f>
        <v>0</v>
      </c>
      <c r="G132" s="95"/>
      <c r="H132" s="16">
        <f t="shared" ref="H132:H137" si="7">F132-G132</f>
        <v>0</v>
      </c>
      <c r="I132" s="16">
        <v>55000</v>
      </c>
      <c r="J132" s="95">
        <f t="shared" ref="J132:J137" si="8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'MARET 2023'!H133</f>
        <v>5</v>
      </c>
      <c r="E133" s="139">
        <v>2000</v>
      </c>
      <c r="F133" s="16">
        <f t="shared" si="6"/>
        <v>2005</v>
      </c>
      <c r="G133" s="95"/>
      <c r="H133" s="16">
        <f t="shared" si="7"/>
        <v>2005</v>
      </c>
      <c r="I133" s="16">
        <v>2375</v>
      </c>
      <c r="J133" s="95">
        <f t="shared" si="8"/>
        <v>4761875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'MARET 2023'!H134</f>
        <v>300</v>
      </c>
      <c r="E134" s="139">
        <v>2000</v>
      </c>
      <c r="F134" s="16">
        <f t="shared" si="6"/>
        <v>2300</v>
      </c>
      <c r="G134" s="95"/>
      <c r="H134" s="16">
        <f t="shared" si="7"/>
        <v>2300</v>
      </c>
      <c r="I134" s="16">
        <v>2375</v>
      </c>
      <c r="J134" s="95">
        <f t="shared" si="8"/>
        <v>5462500</v>
      </c>
      <c r="K134" s="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'MARET 2023'!H135</f>
        <v>0</v>
      </c>
      <c r="E135" s="139">
        <v>40</v>
      </c>
      <c r="F135" s="16">
        <f t="shared" si="6"/>
        <v>40</v>
      </c>
      <c r="G135" s="95">
        <v>20</v>
      </c>
      <c r="H135" s="16">
        <f t="shared" si="7"/>
        <v>20</v>
      </c>
      <c r="I135" s="16">
        <v>5700</v>
      </c>
      <c r="J135" s="95">
        <f t="shared" si="8"/>
        <v>114000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'MARET 2023'!H136</f>
        <v>5</v>
      </c>
      <c r="E136" s="139"/>
      <c r="F136" s="16">
        <f t="shared" si="6"/>
        <v>5</v>
      </c>
      <c r="G136" s="95"/>
      <c r="H136" s="16">
        <f t="shared" si="7"/>
        <v>5</v>
      </c>
      <c r="I136" s="16">
        <v>148000</v>
      </c>
      <c r="J136" s="95">
        <f t="shared" si="8"/>
        <v>740000</v>
      </c>
      <c r="K136" s="9" t="s">
        <v>15</v>
      </c>
    </row>
    <row r="137" spans="1:11" x14ac:dyDescent="0.25">
      <c r="A137" s="9">
        <v>125</v>
      </c>
      <c r="B137" s="10" t="s">
        <v>381</v>
      </c>
      <c r="C137" s="9"/>
      <c r="D137" s="16">
        <f>'MARET 2023'!H137</f>
        <v>0</v>
      </c>
      <c r="E137" s="139">
        <v>100</v>
      </c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  <c r="K137" s="11"/>
    </row>
    <row r="138" spans="1:11" x14ac:dyDescent="0.25">
      <c r="A138" s="5">
        <v>126</v>
      </c>
      <c r="B138" s="6" t="s">
        <v>148</v>
      </c>
      <c r="C138" s="5" t="s">
        <v>70</v>
      </c>
      <c r="D138" s="51"/>
      <c r="E138" s="144"/>
      <c r="F138" s="51"/>
      <c r="G138" s="100"/>
      <c r="H138" s="51"/>
      <c r="I138" s="51"/>
      <c r="J138" s="100"/>
      <c r="K138" s="14"/>
    </row>
    <row r="139" spans="1:11" x14ac:dyDescent="0.25">
      <c r="A139" s="11">
        <v>127</v>
      </c>
      <c r="B139" s="10" t="s">
        <v>251</v>
      </c>
      <c r="C139" s="9" t="s">
        <v>18</v>
      </c>
      <c r="D139" s="16"/>
      <c r="E139" s="139"/>
      <c r="F139" s="16"/>
      <c r="G139" s="95"/>
      <c r="H139" s="16"/>
      <c r="I139" s="16">
        <v>94700</v>
      </c>
      <c r="J139" s="95">
        <f>H139*I139</f>
        <v>0</v>
      </c>
      <c r="K139" s="9"/>
    </row>
    <row r="140" spans="1:11" x14ac:dyDescent="0.25">
      <c r="A140" s="11">
        <v>128</v>
      </c>
      <c r="B140" s="10" t="s">
        <v>149</v>
      </c>
      <c r="C140" s="9" t="s">
        <v>18</v>
      </c>
      <c r="D140" s="16">
        <f>'MARET 2023'!H142</f>
        <v>11</v>
      </c>
      <c r="E140" s="139"/>
      <c r="F140" s="16">
        <f>D140+E140</f>
        <v>11</v>
      </c>
      <c r="G140" s="95"/>
      <c r="H140" s="16">
        <f>F140-G140</f>
        <v>11</v>
      </c>
      <c r="I140" s="16">
        <v>116700</v>
      </c>
      <c r="J140" s="95">
        <f t="shared" ref="J140:J142" si="9">H140*I140</f>
        <v>1283700</v>
      </c>
      <c r="K140" s="9" t="s">
        <v>15</v>
      </c>
    </row>
    <row r="141" spans="1:11" x14ac:dyDescent="0.25">
      <c r="A141" s="11">
        <v>129</v>
      </c>
      <c r="B141" s="10" t="s">
        <v>151</v>
      </c>
      <c r="C141" s="9" t="s">
        <v>18</v>
      </c>
      <c r="D141" s="16">
        <f>'MARET 2023'!H143</f>
        <v>30</v>
      </c>
      <c r="E141" s="139"/>
      <c r="F141" s="16">
        <f>D141+E141</f>
        <v>30</v>
      </c>
      <c r="G141" s="95"/>
      <c r="H141" s="16">
        <f>F141-G141</f>
        <v>30</v>
      </c>
      <c r="I141" s="16">
        <v>30000</v>
      </c>
      <c r="J141" s="95">
        <f t="shared" si="9"/>
        <v>900000</v>
      </c>
      <c r="K141" s="9" t="s">
        <v>15</v>
      </c>
    </row>
    <row r="142" spans="1:11" x14ac:dyDescent="0.25">
      <c r="A142" s="9">
        <v>130</v>
      </c>
      <c r="B142" s="10" t="s">
        <v>400</v>
      </c>
      <c r="C142" s="9" t="s">
        <v>18</v>
      </c>
      <c r="D142" s="6"/>
      <c r="E142" s="144">
        <v>50</v>
      </c>
      <c r="F142" s="16">
        <f>D142+E142</f>
        <v>50</v>
      </c>
      <c r="G142" s="100"/>
      <c r="H142" s="16">
        <f>F142-G142</f>
        <v>50</v>
      </c>
      <c r="I142" s="51">
        <v>21375</v>
      </c>
      <c r="J142" s="95">
        <f t="shared" si="9"/>
        <v>1068750</v>
      </c>
      <c r="K142" s="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343674685</v>
      </c>
      <c r="J144" s="394"/>
      <c r="K144" s="9"/>
    </row>
    <row r="145" spans="1:11" x14ac:dyDescent="0.25">
      <c r="B145" s="177"/>
      <c r="C145" s="177"/>
      <c r="D145" s="177"/>
      <c r="E145" s="177"/>
      <c r="F145" s="177"/>
      <c r="G145" s="177"/>
      <c r="H145" s="177"/>
      <c r="I145" s="182"/>
      <c r="J145" s="177"/>
      <c r="K145" s="11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1"/>
    </row>
    <row r="147" spans="1:11" x14ac:dyDescent="0.25">
      <c r="A147" s="397" t="s">
        <v>374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1"/>
    </row>
    <row r="148" spans="1:11" x14ac:dyDescent="0.25">
      <c r="A148" s="303"/>
      <c r="B148" s="303"/>
      <c r="C148" s="303"/>
      <c r="D148" s="303"/>
      <c r="E148" s="303"/>
      <c r="F148" s="303"/>
      <c r="G148" s="303"/>
      <c r="H148" s="303"/>
      <c r="I148" s="303"/>
      <c r="J148" s="303"/>
      <c r="K148" s="11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1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1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1"/>
    </row>
    <row r="152" spans="1:11" x14ac:dyDescent="0.25">
      <c r="A152" s="34">
        <v>1</v>
      </c>
      <c r="B152" s="98" t="s">
        <v>392</v>
      </c>
      <c r="C152" s="34" t="s">
        <v>287</v>
      </c>
      <c r="D152" s="234">
        <f>'MARET 2023'!D154</f>
        <v>0</v>
      </c>
      <c r="E152" s="235">
        <v>30</v>
      </c>
      <c r="F152" s="234">
        <f>D152+E152</f>
        <v>30</v>
      </c>
      <c r="G152" s="235"/>
      <c r="H152" s="234">
        <f>F152-G152</f>
        <v>30</v>
      </c>
      <c r="I152" s="96">
        <v>280000</v>
      </c>
      <c r="J152" s="124">
        <f>H152*I152</f>
        <v>8400000</v>
      </c>
      <c r="K152" s="11"/>
    </row>
    <row r="153" spans="1:11" x14ac:dyDescent="0.25">
      <c r="A153" s="34">
        <v>2</v>
      </c>
      <c r="B153" s="98" t="s">
        <v>286</v>
      </c>
      <c r="C153" s="34" t="s">
        <v>287</v>
      </c>
      <c r="D153" s="234">
        <f>'MARET 2023'!D155</f>
        <v>402</v>
      </c>
      <c r="E153" s="235"/>
      <c r="F153" s="234">
        <f t="shared" ref="F153:F160" si="10">D153+E153</f>
        <v>402</v>
      </c>
      <c r="G153" s="235">
        <v>80</v>
      </c>
      <c r="H153" s="234">
        <f t="shared" ref="H153:H160" si="11">F153-G153</f>
        <v>322</v>
      </c>
      <c r="I153" s="96">
        <v>66701</v>
      </c>
      <c r="J153" s="124">
        <f t="shared" ref="J153:J160" si="12">H153*I153</f>
        <v>21477722</v>
      </c>
      <c r="K153" s="11"/>
    </row>
    <row r="154" spans="1:11" x14ac:dyDescent="0.25">
      <c r="A154" s="34">
        <v>3</v>
      </c>
      <c r="B154" s="98" t="s">
        <v>393</v>
      </c>
      <c r="C154" s="34" t="s">
        <v>288</v>
      </c>
      <c r="D154" s="234">
        <f>'MARET 2023'!D156</f>
        <v>0</v>
      </c>
      <c r="E154" s="235">
        <v>40</v>
      </c>
      <c r="F154" s="234">
        <f t="shared" si="10"/>
        <v>40</v>
      </c>
      <c r="G154" s="235"/>
      <c r="H154" s="234">
        <f t="shared" si="11"/>
        <v>40</v>
      </c>
      <c r="I154" s="96">
        <v>55000</v>
      </c>
      <c r="J154" s="124">
        <f t="shared" si="12"/>
        <v>2200000</v>
      </c>
      <c r="K154" s="11"/>
    </row>
    <row r="155" spans="1:11" x14ac:dyDescent="0.25">
      <c r="A155" s="34">
        <v>4</v>
      </c>
      <c r="B155" s="98" t="s">
        <v>394</v>
      </c>
      <c r="C155" s="34" t="s">
        <v>288</v>
      </c>
      <c r="D155" s="234">
        <f>'MARET 2023'!H157</f>
        <v>319</v>
      </c>
      <c r="E155" s="235"/>
      <c r="F155" s="234">
        <f t="shared" si="10"/>
        <v>319</v>
      </c>
      <c r="G155" s="235">
        <v>35</v>
      </c>
      <c r="H155" s="234">
        <f t="shared" si="11"/>
        <v>284</v>
      </c>
      <c r="I155" s="96">
        <v>88531</v>
      </c>
      <c r="J155" s="124">
        <f t="shared" si="12"/>
        <v>25142804</v>
      </c>
      <c r="K155" s="11"/>
    </row>
    <row r="156" spans="1:11" x14ac:dyDescent="0.25">
      <c r="A156" s="34">
        <v>5</v>
      </c>
      <c r="B156" s="230" t="s">
        <v>395</v>
      </c>
      <c r="C156" s="35" t="s">
        <v>399</v>
      </c>
      <c r="D156" s="236"/>
      <c r="E156" s="237">
        <v>15</v>
      </c>
      <c r="F156" s="234">
        <f t="shared" si="10"/>
        <v>15</v>
      </c>
      <c r="G156" s="237"/>
      <c r="H156" s="234">
        <f t="shared" si="11"/>
        <v>15</v>
      </c>
      <c r="I156" s="231">
        <v>215000</v>
      </c>
      <c r="J156" s="233">
        <f t="shared" si="12"/>
        <v>3225000</v>
      </c>
      <c r="K156" s="11"/>
    </row>
    <row r="157" spans="1:11" x14ac:dyDescent="0.25">
      <c r="A157" s="34">
        <v>6</v>
      </c>
      <c r="B157" s="230" t="s">
        <v>125</v>
      </c>
      <c r="C157" s="35" t="s">
        <v>399</v>
      </c>
      <c r="D157" s="231"/>
      <c r="E157" s="232">
        <v>30</v>
      </c>
      <c r="F157" s="234">
        <f t="shared" si="10"/>
        <v>30</v>
      </c>
      <c r="G157" s="233"/>
      <c r="H157" s="234">
        <f t="shared" si="11"/>
        <v>30</v>
      </c>
      <c r="I157" s="231">
        <v>56000</v>
      </c>
      <c r="J157" s="233">
        <f t="shared" si="12"/>
        <v>1680000</v>
      </c>
      <c r="K157" s="11"/>
    </row>
    <row r="158" spans="1:11" x14ac:dyDescent="0.25">
      <c r="A158" s="34">
        <v>7</v>
      </c>
      <c r="B158" s="230" t="s">
        <v>396</v>
      </c>
      <c r="C158" s="35" t="s">
        <v>399</v>
      </c>
      <c r="D158" s="231"/>
      <c r="E158" s="232">
        <v>16</v>
      </c>
      <c r="F158" s="234">
        <f t="shared" si="10"/>
        <v>16</v>
      </c>
      <c r="G158" s="233">
        <v>16</v>
      </c>
      <c r="H158" s="234">
        <f t="shared" si="11"/>
        <v>0</v>
      </c>
      <c r="I158" s="231">
        <v>365000</v>
      </c>
      <c r="J158" s="233">
        <f t="shared" si="12"/>
        <v>0</v>
      </c>
      <c r="K158" s="11"/>
    </row>
    <row r="159" spans="1:11" x14ac:dyDescent="0.25">
      <c r="A159" s="34">
        <v>8</v>
      </c>
      <c r="B159" s="238" t="s">
        <v>398</v>
      </c>
      <c r="C159" s="35" t="s">
        <v>399</v>
      </c>
      <c r="D159" s="231"/>
      <c r="E159" s="232">
        <v>10</v>
      </c>
      <c r="F159" s="234">
        <f t="shared" si="10"/>
        <v>10</v>
      </c>
      <c r="G159" s="233">
        <v>10</v>
      </c>
      <c r="H159" s="234">
        <f t="shared" si="11"/>
        <v>0</v>
      </c>
      <c r="I159" s="231">
        <v>25000</v>
      </c>
      <c r="J159" s="233">
        <f t="shared" si="12"/>
        <v>0</v>
      </c>
      <c r="K159" s="11"/>
    </row>
    <row r="160" spans="1:11" x14ac:dyDescent="0.25">
      <c r="A160" s="34">
        <v>9</v>
      </c>
      <c r="B160" s="230" t="s">
        <v>397</v>
      </c>
      <c r="C160" s="35" t="s">
        <v>399</v>
      </c>
      <c r="D160" s="43"/>
      <c r="E160" s="160">
        <v>1</v>
      </c>
      <c r="F160" s="234">
        <f t="shared" si="10"/>
        <v>1</v>
      </c>
      <c r="G160" s="125">
        <v>1</v>
      </c>
      <c r="H160" s="234">
        <f t="shared" si="11"/>
        <v>0</v>
      </c>
      <c r="I160" s="97">
        <v>580000</v>
      </c>
      <c r="J160" s="125">
        <f t="shared" si="12"/>
        <v>0</v>
      </c>
      <c r="K160" s="11"/>
    </row>
    <row r="161" spans="1:11" x14ac:dyDescent="0.25">
      <c r="A161" s="391" t="s">
        <v>264</v>
      </c>
      <c r="B161" s="372"/>
      <c r="C161" s="372"/>
      <c r="D161" s="372"/>
      <c r="E161" s="372"/>
      <c r="F161" s="372"/>
      <c r="G161" s="372"/>
      <c r="H161" s="373"/>
      <c r="I161" s="374">
        <f>SUM(J152:J155)</f>
        <v>57220526</v>
      </c>
      <c r="J161" s="392"/>
      <c r="K161" s="11"/>
    </row>
    <row r="162" spans="1:11" x14ac:dyDescent="0.25">
      <c r="A162" s="180"/>
      <c r="B162" s="180"/>
      <c r="C162" s="180"/>
      <c r="D162" s="180"/>
      <c r="E162" s="180"/>
      <c r="F162" s="180"/>
      <c r="G162" s="180"/>
      <c r="H162" s="180"/>
      <c r="I162" s="181"/>
      <c r="J162" s="181"/>
      <c r="K162" s="11"/>
    </row>
    <row r="163" spans="1:11" ht="15.75" x14ac:dyDescent="0.25">
      <c r="A163" s="393" t="s">
        <v>227</v>
      </c>
      <c r="B163" s="393"/>
      <c r="C163" s="393"/>
      <c r="D163" s="393"/>
      <c r="E163" s="393"/>
      <c r="F163" s="393"/>
      <c r="G163" s="393"/>
      <c r="H163" s="393"/>
      <c r="I163" s="393"/>
      <c r="J163" s="393"/>
      <c r="K163" s="11"/>
    </row>
    <row r="164" spans="1:11" x14ac:dyDescent="0.25">
      <c r="A164" s="386" t="str">
        <f>A147</f>
        <v>Bulan : APRIL 2023</v>
      </c>
      <c r="B164" s="386"/>
      <c r="C164" s="386"/>
      <c r="D164" s="386"/>
      <c r="E164" s="386"/>
      <c r="F164" s="386"/>
      <c r="G164" s="386"/>
      <c r="H164" s="386"/>
      <c r="I164" s="386"/>
      <c r="J164" s="386"/>
      <c r="K164" s="11"/>
    </row>
    <row r="165" spans="1:11" x14ac:dyDescent="0.25">
      <c r="A165" s="38"/>
      <c r="B165" s="39"/>
      <c r="C165" s="38"/>
      <c r="D165" s="40"/>
      <c r="E165" s="155"/>
      <c r="F165" s="40"/>
      <c r="G165" s="132"/>
      <c r="H165" s="40"/>
      <c r="I165" s="49"/>
      <c r="J165" s="109"/>
      <c r="K165" s="11"/>
    </row>
    <row r="166" spans="1:11" x14ac:dyDescent="0.25">
      <c r="A166" s="389" t="s">
        <v>3</v>
      </c>
      <c r="B166" s="389" t="s">
        <v>4</v>
      </c>
      <c r="C166" s="389" t="s">
        <v>5</v>
      </c>
      <c r="D166" s="389" t="s">
        <v>193</v>
      </c>
      <c r="E166" s="147" t="s">
        <v>7</v>
      </c>
      <c r="F166" s="389" t="s">
        <v>8</v>
      </c>
      <c r="G166" s="112" t="s">
        <v>7</v>
      </c>
      <c r="H166" s="389" t="s">
        <v>194</v>
      </c>
      <c r="I166" s="178" t="s">
        <v>262</v>
      </c>
      <c r="J166" s="102" t="s">
        <v>8</v>
      </c>
      <c r="K166" s="11"/>
    </row>
    <row r="167" spans="1:11" x14ac:dyDescent="0.25">
      <c r="A167" s="390"/>
      <c r="B167" s="390"/>
      <c r="C167" s="390"/>
      <c r="D167" s="390"/>
      <c r="E167" s="140" t="s">
        <v>10</v>
      </c>
      <c r="F167" s="390"/>
      <c r="G167" s="120" t="s">
        <v>11</v>
      </c>
      <c r="H167" s="390"/>
      <c r="I167" s="179" t="s">
        <v>5</v>
      </c>
      <c r="J167" s="115" t="s">
        <v>263</v>
      </c>
      <c r="K167" s="11"/>
    </row>
    <row r="168" spans="1:11" x14ac:dyDescent="0.25">
      <c r="A168" s="3">
        <v>1</v>
      </c>
      <c r="B168" s="3">
        <v>2</v>
      </c>
      <c r="C168" s="3">
        <v>3</v>
      </c>
      <c r="D168" s="3">
        <v>4</v>
      </c>
      <c r="E168" s="137">
        <v>5</v>
      </c>
      <c r="F168" s="3">
        <v>6</v>
      </c>
      <c r="G168" s="104">
        <v>7</v>
      </c>
      <c r="H168" s="3">
        <v>8</v>
      </c>
      <c r="I168" s="3">
        <v>9</v>
      </c>
      <c r="J168" s="104">
        <v>10</v>
      </c>
      <c r="K168" s="11"/>
    </row>
    <row r="169" spans="1:11" x14ac:dyDescent="0.25">
      <c r="A169" s="4"/>
      <c r="B169" s="41"/>
      <c r="C169" s="4"/>
      <c r="D169" s="4"/>
      <c r="E169" s="141"/>
      <c r="F169" s="4"/>
      <c r="G169" s="105"/>
      <c r="H169" s="4"/>
      <c r="I169" s="4"/>
      <c r="J169" s="105"/>
      <c r="K169" s="11"/>
    </row>
    <row r="170" spans="1:11" x14ac:dyDescent="0.25">
      <c r="A170" s="9">
        <v>1</v>
      </c>
      <c r="B170" s="10" t="s">
        <v>228</v>
      </c>
      <c r="C170" s="9" t="s">
        <v>18</v>
      </c>
      <c r="D170" s="16">
        <f>'MARET 2023'!H168</f>
        <v>256</v>
      </c>
      <c r="E170" s="139"/>
      <c r="F170" s="16">
        <f>D170+E170</f>
        <v>256</v>
      </c>
      <c r="G170" s="95">
        <v>10</v>
      </c>
      <c r="H170" s="16">
        <f>F170-G170</f>
        <v>246</v>
      </c>
      <c r="I170" s="16">
        <v>160000</v>
      </c>
      <c r="J170" s="95">
        <f>H170*I170</f>
        <v>39360000</v>
      </c>
      <c r="K170" s="11"/>
    </row>
    <row r="171" spans="1:11" x14ac:dyDescent="0.25">
      <c r="A171" s="9">
        <v>2</v>
      </c>
      <c r="B171" s="10" t="s">
        <v>229</v>
      </c>
      <c r="C171" s="9" t="s">
        <v>18</v>
      </c>
      <c r="D171" s="16">
        <f>'MARET 2023'!H169</f>
        <v>82</v>
      </c>
      <c r="E171" s="139"/>
      <c r="F171" s="16">
        <f t="shared" ref="F171:F179" si="13">D171+E171</f>
        <v>82</v>
      </c>
      <c r="G171" s="95">
        <v>15</v>
      </c>
      <c r="H171" s="16">
        <f t="shared" ref="H171:H179" si="14">F171-G171</f>
        <v>67</v>
      </c>
      <c r="I171" s="16">
        <v>14200</v>
      </c>
      <c r="J171" s="95">
        <f t="shared" ref="J171:J179" si="15">H171*I171</f>
        <v>951400</v>
      </c>
      <c r="K171" s="11"/>
    </row>
    <row r="172" spans="1:11" x14ac:dyDescent="0.25">
      <c r="A172" s="9">
        <v>3</v>
      </c>
      <c r="B172" s="10" t="s">
        <v>230</v>
      </c>
      <c r="C172" s="9" t="s">
        <v>18</v>
      </c>
      <c r="D172" s="16">
        <f>'MARET 2023'!H170</f>
        <v>242</v>
      </c>
      <c r="E172" s="139"/>
      <c r="F172" s="16">
        <f t="shared" si="13"/>
        <v>242</v>
      </c>
      <c r="G172" s="95">
        <v>24</v>
      </c>
      <c r="H172" s="16">
        <f t="shared" si="14"/>
        <v>218</v>
      </c>
      <c r="I172" s="16">
        <v>5000</v>
      </c>
      <c r="J172" s="95">
        <f t="shared" si="15"/>
        <v>1090000</v>
      </c>
      <c r="K172" s="11"/>
    </row>
    <row r="173" spans="1:11" x14ac:dyDescent="0.25">
      <c r="A173" s="9">
        <v>4</v>
      </c>
      <c r="B173" s="10" t="s">
        <v>231</v>
      </c>
      <c r="C173" s="9" t="s">
        <v>117</v>
      </c>
      <c r="D173" s="16">
        <f>'MARET 2023'!H171</f>
        <v>243</v>
      </c>
      <c r="E173" s="139"/>
      <c r="F173" s="16">
        <f t="shared" si="13"/>
        <v>243</v>
      </c>
      <c r="G173" s="95">
        <v>10</v>
      </c>
      <c r="H173" s="16">
        <f t="shared" si="14"/>
        <v>233</v>
      </c>
      <c r="I173" s="16">
        <v>3000</v>
      </c>
      <c r="J173" s="95">
        <f t="shared" si="15"/>
        <v>699000</v>
      </c>
      <c r="K173" s="11"/>
    </row>
    <row r="174" spans="1:11" x14ac:dyDescent="0.25">
      <c r="A174" s="9">
        <v>5</v>
      </c>
      <c r="B174" s="10" t="s">
        <v>232</v>
      </c>
      <c r="C174" s="9" t="s">
        <v>18</v>
      </c>
      <c r="D174" s="16">
        <f>'MARET 2023'!H172</f>
        <v>288</v>
      </c>
      <c r="E174" s="139"/>
      <c r="F174" s="16">
        <f t="shared" si="13"/>
        <v>288</v>
      </c>
      <c r="G174" s="95">
        <v>24</v>
      </c>
      <c r="H174" s="16">
        <f t="shared" si="14"/>
        <v>264</v>
      </c>
      <c r="I174" s="16">
        <v>600</v>
      </c>
      <c r="J174" s="95">
        <f t="shared" si="15"/>
        <v>158400</v>
      </c>
      <c r="K174" s="11"/>
    </row>
    <row r="175" spans="1:11" x14ac:dyDescent="0.25">
      <c r="A175" s="9">
        <v>6</v>
      </c>
      <c r="B175" s="10" t="s">
        <v>295</v>
      </c>
      <c r="C175" s="9" t="s">
        <v>18</v>
      </c>
      <c r="D175" s="16">
        <f>'MARET 2023'!H173</f>
        <v>0</v>
      </c>
      <c r="E175" s="139"/>
      <c r="F175" s="16">
        <f t="shared" si="13"/>
        <v>0</v>
      </c>
      <c r="G175" s="95"/>
      <c r="H175" s="16">
        <f t="shared" si="14"/>
        <v>0</v>
      </c>
      <c r="I175" s="16">
        <v>2000000</v>
      </c>
      <c r="J175" s="95">
        <f>H175*I175</f>
        <v>0</v>
      </c>
      <c r="K175" s="11"/>
    </row>
    <row r="176" spans="1:11" x14ac:dyDescent="0.25">
      <c r="A176" s="9">
        <v>7</v>
      </c>
      <c r="B176" s="10" t="s">
        <v>265</v>
      </c>
      <c r="C176" s="9" t="s">
        <v>18</v>
      </c>
      <c r="D176" s="16">
        <f>'MARET 2023'!H174</f>
        <v>0</v>
      </c>
      <c r="E176" s="139"/>
      <c r="F176" s="16">
        <f t="shared" si="13"/>
        <v>0</v>
      </c>
      <c r="G176" s="95"/>
      <c r="H176" s="16">
        <f t="shared" si="14"/>
        <v>0</v>
      </c>
      <c r="I176" s="16">
        <v>1600000</v>
      </c>
      <c r="J176" s="95">
        <f t="shared" si="15"/>
        <v>0</v>
      </c>
      <c r="K176" s="11"/>
    </row>
    <row r="177" spans="1:11" x14ac:dyDescent="0.25">
      <c r="A177" s="9">
        <v>8</v>
      </c>
      <c r="B177" s="10" t="s">
        <v>233</v>
      </c>
      <c r="C177" s="9" t="s">
        <v>18</v>
      </c>
      <c r="D177" s="16">
        <f>'MARET 2023'!H175</f>
        <v>37</v>
      </c>
      <c r="E177" s="139"/>
      <c r="F177" s="16">
        <f t="shared" si="13"/>
        <v>37</v>
      </c>
      <c r="G177" s="95"/>
      <c r="H177" s="16">
        <f t="shared" si="14"/>
        <v>37</v>
      </c>
      <c r="I177" s="16">
        <v>320000</v>
      </c>
      <c r="J177" s="95">
        <f t="shared" si="15"/>
        <v>11840000</v>
      </c>
      <c r="K177" s="11"/>
    </row>
    <row r="178" spans="1:11" x14ac:dyDescent="0.25">
      <c r="A178" s="9">
        <v>9</v>
      </c>
      <c r="B178" s="33" t="s">
        <v>234</v>
      </c>
      <c r="C178" s="34" t="s">
        <v>51</v>
      </c>
      <c r="D178" s="16">
        <f>'MARET 2023'!H176</f>
        <v>0</v>
      </c>
      <c r="E178" s="139"/>
      <c r="F178" s="16">
        <f t="shared" si="13"/>
        <v>0</v>
      </c>
      <c r="G178" s="95"/>
      <c r="H178" s="16">
        <f t="shared" si="14"/>
        <v>0</v>
      </c>
      <c r="I178" s="16"/>
      <c r="J178" s="95">
        <f t="shared" si="15"/>
        <v>0</v>
      </c>
      <c r="K178" s="11"/>
    </row>
    <row r="179" spans="1:11" x14ac:dyDescent="0.25">
      <c r="A179" s="9">
        <v>10</v>
      </c>
      <c r="B179" s="33" t="s">
        <v>283</v>
      </c>
      <c r="C179" s="34" t="s">
        <v>204</v>
      </c>
      <c r="D179" s="16">
        <f>'MARET 2023'!H177</f>
        <v>55</v>
      </c>
      <c r="E179" s="139"/>
      <c r="F179" s="16">
        <f t="shared" si="13"/>
        <v>55</v>
      </c>
      <c r="G179" s="95"/>
      <c r="H179" s="16">
        <f t="shared" si="14"/>
        <v>55</v>
      </c>
      <c r="I179" s="16">
        <v>87237</v>
      </c>
      <c r="J179" s="95">
        <f t="shared" si="15"/>
        <v>4798035</v>
      </c>
      <c r="K179" s="11"/>
    </row>
    <row r="180" spans="1:11" x14ac:dyDescent="0.25">
      <c r="A180" s="88"/>
      <c r="B180" s="379" t="s">
        <v>264</v>
      </c>
      <c r="C180" s="379"/>
      <c r="D180" s="379"/>
      <c r="E180" s="379"/>
      <c r="F180" s="379"/>
      <c r="G180" s="379"/>
      <c r="H180" s="376"/>
      <c r="I180" s="375">
        <f>SUM(J170:J179)</f>
        <v>58896835</v>
      </c>
      <c r="J180" s="376"/>
      <c r="K180" s="11"/>
    </row>
    <row r="181" spans="1:11" x14ac:dyDescent="0.25">
      <c r="A181" s="50"/>
      <c r="B181" s="200"/>
      <c r="C181" s="200"/>
      <c r="D181" s="200"/>
      <c r="E181" s="200"/>
      <c r="F181" s="200"/>
      <c r="G181" s="200"/>
      <c r="H181" s="200"/>
      <c r="I181" s="200"/>
      <c r="J181" s="200"/>
      <c r="K181" s="11"/>
    </row>
    <row r="182" spans="1:11" ht="15.75" x14ac:dyDescent="0.25">
      <c r="A182" s="403" t="s">
        <v>365</v>
      </c>
      <c r="B182" s="404"/>
      <c r="C182" s="404"/>
      <c r="D182" s="404"/>
      <c r="E182" s="404"/>
      <c r="F182" s="404"/>
      <c r="G182" s="404"/>
      <c r="H182" s="404"/>
      <c r="I182" s="404"/>
      <c r="J182" s="404"/>
      <c r="K182" s="11"/>
    </row>
    <row r="183" spans="1:11" x14ac:dyDescent="0.25">
      <c r="A183" s="405" t="str">
        <f>A164</f>
        <v>Bulan : APRIL 2023</v>
      </c>
      <c r="B183" s="405"/>
      <c r="C183" s="405"/>
      <c r="D183" s="405"/>
      <c r="E183" s="405"/>
      <c r="F183" s="405"/>
      <c r="G183" s="405"/>
      <c r="H183" s="405"/>
      <c r="I183" s="405"/>
      <c r="J183" s="405"/>
      <c r="K183" s="11"/>
    </row>
    <row r="184" spans="1:11" x14ac:dyDescent="0.25">
      <c r="A184" s="50"/>
      <c r="B184" s="200"/>
      <c r="C184" s="200"/>
      <c r="D184" s="200"/>
      <c r="E184" s="200"/>
      <c r="F184" s="200"/>
      <c r="G184" s="200"/>
      <c r="H184" s="200"/>
      <c r="I184" s="200"/>
      <c r="J184" s="200"/>
      <c r="K184" s="11"/>
    </row>
    <row r="185" spans="1:11" x14ac:dyDescent="0.25">
      <c r="A185" s="401" t="s">
        <v>366</v>
      </c>
      <c r="B185" s="401" t="s">
        <v>367</v>
      </c>
      <c r="C185" s="401" t="s">
        <v>5</v>
      </c>
      <c r="D185" s="203" t="s">
        <v>6</v>
      </c>
      <c r="E185" s="203" t="s">
        <v>368</v>
      </c>
      <c r="F185" s="401" t="s">
        <v>8</v>
      </c>
      <c r="G185" s="203" t="s">
        <v>7</v>
      </c>
      <c r="H185" s="401" t="s">
        <v>6</v>
      </c>
      <c r="I185" s="203" t="s">
        <v>262</v>
      </c>
      <c r="J185" s="201" t="s">
        <v>369</v>
      </c>
      <c r="K185" s="11"/>
    </row>
    <row r="186" spans="1:11" x14ac:dyDescent="0.25">
      <c r="A186" s="402"/>
      <c r="B186" s="402"/>
      <c r="C186" s="406"/>
      <c r="D186" s="204" t="s">
        <v>371</v>
      </c>
      <c r="E186" s="204" t="s">
        <v>10</v>
      </c>
      <c r="F186" s="402"/>
      <c r="G186" s="204" t="s">
        <v>11</v>
      </c>
      <c r="H186" s="402"/>
      <c r="I186" s="204" t="s">
        <v>5</v>
      </c>
      <c r="J186" s="204" t="s">
        <v>262</v>
      </c>
      <c r="K186" s="11"/>
    </row>
    <row r="187" spans="1:11" x14ac:dyDescent="0.25">
      <c r="A187" s="4"/>
      <c r="B187" s="161"/>
      <c r="C187" s="161"/>
      <c r="D187" s="161"/>
      <c r="E187" s="161"/>
      <c r="F187" s="161"/>
      <c r="G187" s="161"/>
      <c r="H187" s="161"/>
      <c r="I187" s="161"/>
      <c r="J187" s="161"/>
      <c r="K187" s="11"/>
    </row>
    <row r="188" spans="1:11" x14ac:dyDescent="0.25">
      <c r="A188" s="9">
        <v>1</v>
      </c>
      <c r="B188" s="162" t="s">
        <v>370</v>
      </c>
      <c r="C188" s="162" t="s">
        <v>287</v>
      </c>
      <c r="D188" s="162">
        <f>'MARET 2023'!H186</f>
        <v>1590</v>
      </c>
      <c r="E188" s="162"/>
      <c r="F188" s="162">
        <f>D188</f>
        <v>1590</v>
      </c>
      <c r="G188" s="162">
        <v>60</v>
      </c>
      <c r="H188" s="162">
        <f>F188-G188</f>
        <v>1530</v>
      </c>
      <c r="I188" s="162">
        <v>95000</v>
      </c>
      <c r="J188" s="162">
        <f>H188*I188</f>
        <v>145350000</v>
      </c>
      <c r="K188" s="11"/>
    </row>
    <row r="189" spans="1:11" x14ac:dyDescent="0.25">
      <c r="A189" s="11"/>
      <c r="B189" s="205"/>
      <c r="C189" s="205"/>
      <c r="D189" s="205"/>
      <c r="E189" s="205"/>
      <c r="F189" s="205"/>
      <c r="G189" s="205"/>
      <c r="H189" s="205"/>
      <c r="I189" s="205"/>
      <c r="J189" s="205"/>
      <c r="K189" s="11"/>
    </row>
    <row r="190" spans="1:11" x14ac:dyDescent="0.25">
      <c r="A190" s="398" t="s">
        <v>264</v>
      </c>
      <c r="B190" s="399"/>
      <c r="C190" s="399"/>
      <c r="D190" s="399"/>
      <c r="E190" s="399"/>
      <c r="F190" s="399"/>
      <c r="G190" s="399"/>
      <c r="H190" s="400"/>
      <c r="I190" s="375">
        <f>J188</f>
        <v>145350000</v>
      </c>
      <c r="J190" s="376"/>
      <c r="K190" s="11"/>
    </row>
    <row r="191" spans="1:11" x14ac:dyDescent="0.25">
      <c r="A191" s="180"/>
      <c r="B191" s="180"/>
      <c r="C191" s="180"/>
      <c r="D191" s="180"/>
      <c r="E191" s="180"/>
      <c r="F191" s="180"/>
      <c r="G191" s="180"/>
      <c r="H191" s="180"/>
      <c r="I191" s="181"/>
      <c r="J191" s="181"/>
      <c r="K191" s="11"/>
    </row>
    <row r="192" spans="1:11" ht="15.75" x14ac:dyDescent="0.25">
      <c r="A192" s="403" t="s">
        <v>152</v>
      </c>
      <c r="B192" s="403"/>
      <c r="C192" s="403"/>
      <c r="D192" s="403"/>
      <c r="E192" s="403"/>
      <c r="F192" s="403"/>
      <c r="G192" s="403"/>
      <c r="H192" s="403"/>
      <c r="I192" s="403"/>
      <c r="J192" s="403"/>
    </row>
    <row r="193" spans="1:12" x14ac:dyDescent="0.25">
      <c r="A193" s="386" t="str">
        <f>A147</f>
        <v>Bulan : APRIL 2023</v>
      </c>
      <c r="B193" s="386"/>
      <c r="C193" s="386"/>
      <c r="D193" s="386"/>
      <c r="E193" s="386"/>
      <c r="F193" s="386"/>
      <c r="G193" s="386"/>
      <c r="H193" s="386"/>
      <c r="I193" s="386"/>
      <c r="J193" s="386"/>
    </row>
    <row r="194" spans="1:12" ht="15.75" x14ac:dyDescent="0.25">
      <c r="A194" s="18"/>
      <c r="B194" s="18"/>
      <c r="C194" s="18"/>
      <c r="D194" s="18"/>
      <c r="E194" s="146"/>
      <c r="F194" s="18"/>
      <c r="G194" s="111"/>
      <c r="H194" s="18"/>
      <c r="I194" s="18"/>
      <c r="J194" s="111"/>
      <c r="K194" s="176"/>
    </row>
    <row r="195" spans="1:12" x14ac:dyDescent="0.25">
      <c r="A195" s="389" t="s">
        <v>3</v>
      </c>
      <c r="B195" s="389" t="s">
        <v>4</v>
      </c>
      <c r="C195" s="389" t="s">
        <v>153</v>
      </c>
      <c r="D195" s="1" t="s">
        <v>6</v>
      </c>
      <c r="E195" s="147" t="s">
        <v>7</v>
      </c>
      <c r="F195" s="389" t="s">
        <v>8</v>
      </c>
      <c r="G195" s="112" t="s">
        <v>7</v>
      </c>
      <c r="H195" s="389" t="s">
        <v>6</v>
      </c>
      <c r="I195" s="178" t="s">
        <v>262</v>
      </c>
      <c r="J195" s="102" t="s">
        <v>8</v>
      </c>
      <c r="K195" s="175"/>
    </row>
    <row r="196" spans="1:12" x14ac:dyDescent="0.25">
      <c r="A196" s="390"/>
      <c r="B196" s="390"/>
      <c r="C196" s="390"/>
      <c r="D196" s="54" t="s">
        <v>154</v>
      </c>
      <c r="E196" s="140" t="s">
        <v>10</v>
      </c>
      <c r="F196" s="390"/>
      <c r="G196" s="120" t="s">
        <v>11</v>
      </c>
      <c r="H196" s="390"/>
      <c r="I196" s="68" t="s">
        <v>5</v>
      </c>
      <c r="J196" s="103" t="s">
        <v>263</v>
      </c>
      <c r="K196" s="19"/>
    </row>
    <row r="197" spans="1:12" s="217" customFormat="1" x14ac:dyDescent="0.25">
      <c r="A197" s="213">
        <v>1</v>
      </c>
      <c r="B197" s="213">
        <v>2</v>
      </c>
      <c r="C197" s="213">
        <v>3</v>
      </c>
      <c r="D197" s="213">
        <v>4</v>
      </c>
      <c r="E197" s="214">
        <v>5</v>
      </c>
      <c r="F197" s="208">
        <v>6</v>
      </c>
      <c r="G197" s="214">
        <v>7</v>
      </c>
      <c r="H197" s="213">
        <v>8</v>
      </c>
      <c r="I197" s="215">
        <v>9</v>
      </c>
      <c r="J197" s="216">
        <v>10</v>
      </c>
      <c r="K197" s="215" t="s">
        <v>258</v>
      </c>
    </row>
    <row r="198" spans="1:12" x14ac:dyDescent="0.25">
      <c r="A198" s="4"/>
      <c r="B198" s="4"/>
      <c r="C198" s="4"/>
      <c r="D198" s="4"/>
      <c r="E198" s="141"/>
      <c r="F198" s="161"/>
      <c r="G198" s="105"/>
      <c r="H198" s="4"/>
      <c r="I198" s="4"/>
      <c r="J198" s="105"/>
      <c r="K198" s="2" t="s">
        <v>259</v>
      </c>
    </row>
    <row r="199" spans="1:12" x14ac:dyDescent="0.25">
      <c r="A199" s="20">
        <v>1</v>
      </c>
      <c r="B199" s="21" t="s">
        <v>155</v>
      </c>
      <c r="C199" s="22" t="s">
        <v>70</v>
      </c>
      <c r="D199" s="16">
        <f>'MARET 2023'!H197</f>
        <v>6</v>
      </c>
      <c r="E199" s="139"/>
      <c r="F199" s="162">
        <f>D199+E199</f>
        <v>6</v>
      </c>
      <c r="G199" s="95">
        <v>2</v>
      </c>
      <c r="H199" s="16">
        <f>F199-G199</f>
        <v>4</v>
      </c>
      <c r="I199" s="16">
        <v>74000</v>
      </c>
      <c r="J199" s="95">
        <f>H199*I199</f>
        <v>296000</v>
      </c>
      <c r="K199" s="3">
        <v>9</v>
      </c>
    </row>
    <row r="200" spans="1:12" x14ac:dyDescent="0.25">
      <c r="A200" s="22">
        <v>2</v>
      </c>
      <c r="B200" s="21" t="s">
        <v>156</v>
      </c>
      <c r="C200" s="22" t="s">
        <v>70</v>
      </c>
      <c r="D200" s="16">
        <f>'MARET 2023'!H198</f>
        <v>12</v>
      </c>
      <c r="E200" s="139"/>
      <c r="F200" s="162">
        <f t="shared" ref="F200:F243" si="16">D200+E200</f>
        <v>12</v>
      </c>
      <c r="G200" s="95">
        <v>2</v>
      </c>
      <c r="H200" s="16">
        <f t="shared" ref="H200:H243" si="17">F200-G200</f>
        <v>10</v>
      </c>
      <c r="I200" s="16">
        <v>32300</v>
      </c>
      <c r="J200" s="95">
        <f t="shared" ref="J200:J243" si="18">H200*I200</f>
        <v>323000</v>
      </c>
      <c r="K200" s="55"/>
    </row>
    <row r="201" spans="1:12" ht="15" customHeight="1" x14ac:dyDescent="0.25">
      <c r="A201" s="20">
        <v>3</v>
      </c>
      <c r="B201" s="21" t="s">
        <v>255</v>
      </c>
      <c r="C201" s="22" t="s">
        <v>157</v>
      </c>
      <c r="D201" s="16">
        <f>'MARET 2023'!H199</f>
        <v>291</v>
      </c>
      <c r="E201" s="139"/>
      <c r="F201" s="162">
        <f t="shared" si="16"/>
        <v>291</v>
      </c>
      <c r="G201" s="95">
        <v>15</v>
      </c>
      <c r="H201" s="16">
        <f t="shared" si="17"/>
        <v>276</v>
      </c>
      <c r="I201" s="16">
        <v>2817.12</v>
      </c>
      <c r="J201" s="95">
        <f t="shared" si="18"/>
        <v>777525.12</v>
      </c>
      <c r="K201" s="58">
        <v>0</v>
      </c>
    </row>
    <row r="202" spans="1:12" ht="15" customHeight="1" x14ac:dyDescent="0.25">
      <c r="A202" s="22">
        <v>4</v>
      </c>
      <c r="B202" s="21" t="s">
        <v>352</v>
      </c>
      <c r="C202" s="22" t="s">
        <v>70</v>
      </c>
      <c r="D202" s="16">
        <f>'MARET 2023'!H200</f>
        <v>54</v>
      </c>
      <c r="E202" s="139">
        <v>300</v>
      </c>
      <c r="F202" s="162">
        <f t="shared" si="16"/>
        <v>354</v>
      </c>
      <c r="G202" s="95">
        <v>68</v>
      </c>
      <c r="H202" s="16">
        <f t="shared" si="17"/>
        <v>286</v>
      </c>
      <c r="I202" s="16">
        <v>22500</v>
      </c>
      <c r="J202" s="95">
        <f t="shared" si="18"/>
        <v>6435000</v>
      </c>
      <c r="K202" s="58"/>
    </row>
    <row r="203" spans="1:12" ht="15" customHeight="1" x14ac:dyDescent="0.25">
      <c r="A203" s="20">
        <v>5</v>
      </c>
      <c r="B203" s="21" t="s">
        <v>158</v>
      </c>
      <c r="C203" s="22" t="s">
        <v>18</v>
      </c>
      <c r="D203" s="16">
        <f>'MARET 2023'!H201</f>
        <v>50</v>
      </c>
      <c r="E203" s="139"/>
      <c r="F203" s="162">
        <f t="shared" si="16"/>
        <v>50</v>
      </c>
      <c r="G203" s="95"/>
      <c r="H203" s="16">
        <f t="shared" si="17"/>
        <v>50</v>
      </c>
      <c r="I203" s="16">
        <v>16000</v>
      </c>
      <c r="J203" s="95">
        <f t="shared" si="18"/>
        <v>800000</v>
      </c>
      <c r="K203" s="58">
        <v>216</v>
      </c>
      <c r="L203" s="77"/>
    </row>
    <row r="204" spans="1:12" ht="15" customHeight="1" x14ac:dyDescent="0.25">
      <c r="A204" s="22">
        <v>6</v>
      </c>
      <c r="B204" s="21" t="s">
        <v>159</v>
      </c>
      <c r="C204" s="22" t="s">
        <v>160</v>
      </c>
      <c r="D204" s="16">
        <f>'MARET 2023'!H202</f>
        <v>5</v>
      </c>
      <c r="E204" s="139"/>
      <c r="F204" s="162">
        <f t="shared" si="16"/>
        <v>5</v>
      </c>
      <c r="G204" s="95"/>
      <c r="H204" s="16">
        <f t="shared" si="17"/>
        <v>5</v>
      </c>
      <c r="I204" s="16">
        <v>140000</v>
      </c>
      <c r="J204" s="95">
        <f t="shared" si="18"/>
        <v>700000</v>
      </c>
      <c r="K204" s="62">
        <v>216</v>
      </c>
      <c r="L204" s="77"/>
    </row>
    <row r="205" spans="1:12" ht="15" customHeight="1" x14ac:dyDescent="0.25">
      <c r="A205" s="20">
        <v>7</v>
      </c>
      <c r="B205" s="23" t="s">
        <v>161</v>
      </c>
      <c r="C205" s="9" t="s">
        <v>18</v>
      </c>
      <c r="D205" s="16">
        <f>'MARET 2023'!H203</f>
        <v>2</v>
      </c>
      <c r="E205" s="139"/>
      <c r="F205" s="162">
        <f t="shared" si="16"/>
        <v>2</v>
      </c>
      <c r="G205" s="95"/>
      <c r="H205" s="16">
        <f t="shared" si="17"/>
        <v>2</v>
      </c>
      <c r="I205" s="16">
        <v>44950</v>
      </c>
      <c r="J205" s="95">
        <f t="shared" si="18"/>
        <v>89900</v>
      </c>
      <c r="K205" s="58">
        <v>8</v>
      </c>
      <c r="L205" s="77"/>
    </row>
    <row r="206" spans="1:12" ht="15" customHeight="1" x14ac:dyDescent="0.25">
      <c r="A206" s="22">
        <v>8</v>
      </c>
      <c r="B206" s="21" t="s">
        <v>162</v>
      </c>
      <c r="C206" s="22" t="s">
        <v>47</v>
      </c>
      <c r="D206" s="16">
        <f>'MARET 2023'!H204</f>
        <v>41</v>
      </c>
      <c r="E206" s="139"/>
      <c r="F206" s="162">
        <f t="shared" si="16"/>
        <v>41</v>
      </c>
      <c r="G206" s="95"/>
      <c r="H206" s="16">
        <f t="shared" si="17"/>
        <v>41</v>
      </c>
      <c r="I206" s="16">
        <v>2500</v>
      </c>
      <c r="J206" s="95">
        <f t="shared" si="18"/>
        <v>102500</v>
      </c>
      <c r="K206" s="58">
        <v>640</v>
      </c>
      <c r="L206" s="77"/>
    </row>
    <row r="207" spans="1:12" ht="15" customHeight="1" x14ac:dyDescent="0.25">
      <c r="A207" s="20">
        <v>9</v>
      </c>
      <c r="B207" s="21" t="s">
        <v>163</v>
      </c>
      <c r="C207" s="22" t="s">
        <v>117</v>
      </c>
      <c r="D207" s="16">
        <f>'MARET 2023'!H205</f>
        <v>19</v>
      </c>
      <c r="E207" s="139"/>
      <c r="F207" s="162">
        <f t="shared" si="16"/>
        <v>19</v>
      </c>
      <c r="G207" s="95"/>
      <c r="H207" s="16">
        <f t="shared" si="17"/>
        <v>19</v>
      </c>
      <c r="I207" s="16">
        <v>7250</v>
      </c>
      <c r="J207" s="95">
        <f t="shared" si="18"/>
        <v>137750</v>
      </c>
      <c r="K207" s="58">
        <v>2</v>
      </c>
      <c r="L207" s="77"/>
    </row>
    <row r="208" spans="1:12" ht="15" customHeight="1" x14ac:dyDescent="0.25">
      <c r="A208" s="22">
        <v>10</v>
      </c>
      <c r="B208" s="21" t="s">
        <v>164</v>
      </c>
      <c r="C208" s="22" t="s">
        <v>18</v>
      </c>
      <c r="D208" s="16">
        <f>'MARET 2023'!H206</f>
        <v>42</v>
      </c>
      <c r="E208" s="139"/>
      <c r="F208" s="162">
        <f t="shared" si="16"/>
        <v>42</v>
      </c>
      <c r="G208" s="95"/>
      <c r="H208" s="16">
        <f t="shared" si="17"/>
        <v>42</v>
      </c>
      <c r="I208" s="16">
        <v>10000</v>
      </c>
      <c r="J208" s="95">
        <f t="shared" si="18"/>
        <v>420000</v>
      </c>
      <c r="K208" s="59">
        <v>49</v>
      </c>
      <c r="L208" s="77"/>
    </row>
    <row r="209" spans="1:13" ht="15" customHeight="1" x14ac:dyDescent="0.25">
      <c r="A209" s="20">
        <v>11</v>
      </c>
      <c r="B209" s="21" t="s">
        <v>165</v>
      </c>
      <c r="C209" s="22" t="s">
        <v>18</v>
      </c>
      <c r="D209" s="16">
        <f>'MARET 2023'!H207</f>
        <v>9</v>
      </c>
      <c r="E209" s="139"/>
      <c r="F209" s="162">
        <f t="shared" si="16"/>
        <v>9</v>
      </c>
      <c r="G209" s="95"/>
      <c r="H209" s="16">
        <f t="shared" si="17"/>
        <v>9</v>
      </c>
      <c r="I209" s="16">
        <v>9900</v>
      </c>
      <c r="J209" s="95">
        <f t="shared" si="18"/>
        <v>89100</v>
      </c>
      <c r="K209" s="59">
        <v>28</v>
      </c>
      <c r="L209" s="77"/>
    </row>
    <row r="210" spans="1:13" ht="15" customHeight="1" x14ac:dyDescent="0.25">
      <c r="A210" s="22">
        <v>12</v>
      </c>
      <c r="B210" s="21" t="s">
        <v>166</v>
      </c>
      <c r="C210" s="22" t="s">
        <v>18</v>
      </c>
      <c r="D210" s="16">
        <f>'MARET 2023'!H208</f>
        <v>1</v>
      </c>
      <c r="E210" s="139"/>
      <c r="F210" s="162">
        <f t="shared" si="16"/>
        <v>1</v>
      </c>
      <c r="G210" s="95"/>
      <c r="H210" s="16">
        <f t="shared" si="17"/>
        <v>1</v>
      </c>
      <c r="I210" s="16">
        <v>3800</v>
      </c>
      <c r="J210" s="95">
        <f t="shared" si="18"/>
        <v>3800</v>
      </c>
      <c r="K210" s="61">
        <v>69</v>
      </c>
      <c r="L210" s="77"/>
    </row>
    <row r="211" spans="1:13" ht="15" customHeight="1" x14ac:dyDescent="0.25">
      <c r="A211" s="20">
        <v>13</v>
      </c>
      <c r="B211" s="21" t="s">
        <v>167</v>
      </c>
      <c r="C211" s="22" t="s">
        <v>18</v>
      </c>
      <c r="D211" s="16">
        <f>'MARET 2023'!H209</f>
        <v>16</v>
      </c>
      <c r="E211" s="139"/>
      <c r="F211" s="162">
        <f t="shared" si="16"/>
        <v>16</v>
      </c>
      <c r="G211" s="95"/>
      <c r="H211" s="16">
        <f t="shared" si="17"/>
        <v>16</v>
      </c>
      <c r="I211" s="16">
        <v>14250</v>
      </c>
      <c r="J211" s="95">
        <f t="shared" si="18"/>
        <v>228000</v>
      </c>
      <c r="K211" s="59">
        <v>9</v>
      </c>
      <c r="L211" s="77"/>
    </row>
    <row r="212" spans="1:13" ht="15" customHeight="1" x14ac:dyDescent="0.25">
      <c r="A212" s="22">
        <v>14</v>
      </c>
      <c r="B212" s="24" t="s">
        <v>253</v>
      </c>
      <c r="C212" s="22" t="s">
        <v>18</v>
      </c>
      <c r="D212" s="16">
        <f>'MARET 2023'!H210</f>
        <v>880</v>
      </c>
      <c r="E212" s="139"/>
      <c r="F212" s="162">
        <f t="shared" si="16"/>
        <v>880</v>
      </c>
      <c r="G212" s="95">
        <v>218</v>
      </c>
      <c r="H212" s="16">
        <f t="shared" si="17"/>
        <v>662</v>
      </c>
      <c r="I212" s="16">
        <v>9009</v>
      </c>
      <c r="J212" s="95">
        <f t="shared" si="18"/>
        <v>5963958</v>
      </c>
      <c r="K212" s="59">
        <v>1</v>
      </c>
      <c r="L212" s="77"/>
    </row>
    <row r="213" spans="1:13" ht="15" customHeight="1" x14ac:dyDescent="0.25">
      <c r="A213" s="20">
        <v>15</v>
      </c>
      <c r="B213" s="21" t="s">
        <v>254</v>
      </c>
      <c r="C213" s="22" t="s">
        <v>18</v>
      </c>
      <c r="D213" s="16">
        <f>'MARET 2023'!H211</f>
        <v>0</v>
      </c>
      <c r="E213" s="139"/>
      <c r="F213" s="162">
        <f t="shared" si="16"/>
        <v>0</v>
      </c>
      <c r="G213" s="95"/>
      <c r="H213" s="16">
        <f t="shared" si="17"/>
        <v>0</v>
      </c>
      <c r="I213" s="78">
        <v>9279.2800000000007</v>
      </c>
      <c r="J213" s="95">
        <f t="shared" si="18"/>
        <v>0</v>
      </c>
      <c r="K213" s="61">
        <v>572</v>
      </c>
      <c r="L213" s="77"/>
    </row>
    <row r="214" spans="1:13" ht="15" customHeight="1" x14ac:dyDescent="0.25">
      <c r="A214" s="22">
        <v>16</v>
      </c>
      <c r="B214" s="21" t="s">
        <v>256</v>
      </c>
      <c r="C214" s="22" t="s">
        <v>18</v>
      </c>
      <c r="D214" s="16">
        <f>'MARET 2023'!H212</f>
        <v>306</v>
      </c>
      <c r="E214" s="139">
        <v>600</v>
      </c>
      <c r="F214" s="162">
        <f t="shared" si="16"/>
        <v>906</v>
      </c>
      <c r="G214" s="95">
        <v>146</v>
      </c>
      <c r="H214" s="16">
        <f t="shared" si="17"/>
        <v>760</v>
      </c>
      <c r="I214" s="16">
        <v>2957.65</v>
      </c>
      <c r="J214" s="95">
        <f t="shared" si="18"/>
        <v>2247814</v>
      </c>
      <c r="K214" s="61">
        <v>274</v>
      </c>
      <c r="L214" s="77"/>
    </row>
    <row r="215" spans="1:13" ht="15" customHeight="1" x14ac:dyDescent="0.25">
      <c r="A215" s="20">
        <v>17</v>
      </c>
      <c r="B215" s="23" t="s">
        <v>271</v>
      </c>
      <c r="C215" s="9" t="s">
        <v>82</v>
      </c>
      <c r="D215" s="16">
        <f>'MARET 2023'!H213</f>
        <v>8</v>
      </c>
      <c r="E215" s="139"/>
      <c r="F215" s="162">
        <f t="shared" si="16"/>
        <v>8</v>
      </c>
      <c r="G215" s="95">
        <v>6</v>
      </c>
      <c r="H215" s="16">
        <f t="shared" si="17"/>
        <v>2</v>
      </c>
      <c r="I215" s="16">
        <v>87000</v>
      </c>
      <c r="J215" s="95">
        <f t="shared" si="18"/>
        <v>174000</v>
      </c>
      <c r="K215" s="59">
        <v>91</v>
      </c>
      <c r="L215" s="77"/>
      <c r="M215" s="79"/>
    </row>
    <row r="216" spans="1:13" ht="15" customHeight="1" x14ac:dyDescent="0.25">
      <c r="A216" s="20">
        <v>18</v>
      </c>
      <c r="B216" s="23" t="s">
        <v>364</v>
      </c>
      <c r="C216" s="9" t="s">
        <v>82</v>
      </c>
      <c r="D216" s="16">
        <f>'MARET 2023'!H214</f>
        <v>46</v>
      </c>
      <c r="E216" s="139"/>
      <c r="F216" s="162">
        <f t="shared" si="16"/>
        <v>46</v>
      </c>
      <c r="G216" s="95">
        <v>2</v>
      </c>
      <c r="H216" s="16">
        <f t="shared" si="17"/>
        <v>44</v>
      </c>
      <c r="I216" s="16">
        <v>87000</v>
      </c>
      <c r="J216" s="95">
        <f t="shared" si="18"/>
        <v>3828000</v>
      </c>
      <c r="K216" s="59"/>
      <c r="L216" s="77"/>
      <c r="M216" s="79"/>
    </row>
    <row r="217" spans="1:13" ht="15" customHeight="1" x14ac:dyDescent="0.25">
      <c r="A217" s="22">
        <v>19</v>
      </c>
      <c r="B217" s="23" t="s">
        <v>168</v>
      </c>
      <c r="C217" s="9" t="s">
        <v>18</v>
      </c>
      <c r="D217" s="16">
        <f>'MARET 2023'!H215</f>
        <v>180</v>
      </c>
      <c r="E217" s="139"/>
      <c r="F217" s="162">
        <f t="shared" si="16"/>
        <v>180</v>
      </c>
      <c r="G217" s="95"/>
      <c r="H217" s="16">
        <f t="shared" si="17"/>
        <v>180</v>
      </c>
      <c r="I217" s="16">
        <v>3600</v>
      </c>
      <c r="J217" s="95">
        <f t="shared" si="18"/>
        <v>648000</v>
      </c>
      <c r="K217" s="59">
        <v>36</v>
      </c>
      <c r="L217" s="77"/>
    </row>
    <row r="218" spans="1:13" ht="15" customHeight="1" x14ac:dyDescent="0.25">
      <c r="A218" s="20">
        <v>20</v>
      </c>
      <c r="B218" s="21" t="s">
        <v>169</v>
      </c>
      <c r="C218" s="22" t="s">
        <v>18</v>
      </c>
      <c r="D218" s="16">
        <f>'MARET 2023'!H216</f>
        <v>59</v>
      </c>
      <c r="E218" s="139"/>
      <c r="F218" s="162">
        <f t="shared" si="16"/>
        <v>59</v>
      </c>
      <c r="G218" s="95">
        <v>2</v>
      </c>
      <c r="H218" s="16">
        <f t="shared" si="17"/>
        <v>57</v>
      </c>
      <c r="I218" s="16">
        <v>20000</v>
      </c>
      <c r="J218" s="95">
        <f t="shared" si="18"/>
        <v>1140000</v>
      </c>
      <c r="K218" s="59">
        <v>0</v>
      </c>
      <c r="L218" s="77"/>
    </row>
    <row r="219" spans="1:13" ht="15" customHeight="1" x14ac:dyDescent="0.25">
      <c r="A219" s="22">
        <v>21</v>
      </c>
      <c r="B219" s="21" t="s">
        <v>170</v>
      </c>
      <c r="C219" s="22" t="s">
        <v>18</v>
      </c>
      <c r="D219" s="16">
        <f>'MARET 2023'!H217</f>
        <v>218</v>
      </c>
      <c r="E219" s="139"/>
      <c r="F219" s="162">
        <f t="shared" si="16"/>
        <v>218</v>
      </c>
      <c r="G219" s="95"/>
      <c r="H219" s="16">
        <f t="shared" si="17"/>
        <v>218</v>
      </c>
      <c r="I219" s="16">
        <v>3500</v>
      </c>
      <c r="J219" s="95">
        <f t="shared" si="18"/>
        <v>763000</v>
      </c>
      <c r="K219" s="59">
        <v>227</v>
      </c>
      <c r="L219" s="77"/>
    </row>
    <row r="220" spans="1:13" ht="15" customHeight="1" x14ac:dyDescent="0.25">
      <c r="A220" s="20">
        <v>22</v>
      </c>
      <c r="B220" s="21" t="s">
        <v>171</v>
      </c>
      <c r="C220" s="22" t="s">
        <v>18</v>
      </c>
      <c r="D220" s="16">
        <f>'MARET 2023'!H218</f>
        <v>56</v>
      </c>
      <c r="E220" s="139"/>
      <c r="F220" s="162">
        <f t="shared" si="16"/>
        <v>56</v>
      </c>
      <c r="G220" s="95">
        <v>1</v>
      </c>
      <c r="H220" s="16">
        <f t="shared" si="17"/>
        <v>55</v>
      </c>
      <c r="I220" s="16">
        <v>15000</v>
      </c>
      <c r="J220" s="95">
        <f t="shared" si="18"/>
        <v>825000</v>
      </c>
      <c r="K220" s="59">
        <v>75</v>
      </c>
      <c r="L220" s="77"/>
    </row>
    <row r="221" spans="1:13" ht="15" customHeight="1" x14ac:dyDescent="0.25">
      <c r="A221" s="20">
        <v>23</v>
      </c>
      <c r="B221" s="10" t="s">
        <v>361</v>
      </c>
      <c r="C221" s="22" t="s">
        <v>38</v>
      </c>
      <c r="D221" s="16">
        <f>'MARET 2023'!H219</f>
        <v>22</v>
      </c>
      <c r="E221" s="139"/>
      <c r="F221" s="162">
        <f t="shared" si="16"/>
        <v>22</v>
      </c>
      <c r="G221" s="95">
        <v>2</v>
      </c>
      <c r="H221" s="16">
        <f t="shared" si="17"/>
        <v>20</v>
      </c>
      <c r="I221" s="16">
        <v>75000</v>
      </c>
      <c r="J221" s="95">
        <f t="shared" si="18"/>
        <v>1500000</v>
      </c>
      <c r="K221" s="59"/>
      <c r="L221" s="77"/>
    </row>
    <row r="222" spans="1:13" ht="15" customHeight="1" x14ac:dyDescent="0.25">
      <c r="A222" s="22">
        <v>24</v>
      </c>
      <c r="B222" s="21" t="s">
        <v>248</v>
      </c>
      <c r="C222" s="22" t="s">
        <v>117</v>
      </c>
      <c r="D222" s="16">
        <f>'MARET 2023'!H220</f>
        <v>16</v>
      </c>
      <c r="E222" s="139"/>
      <c r="F222" s="162">
        <f t="shared" si="16"/>
        <v>16</v>
      </c>
      <c r="G222" s="95">
        <v>2</v>
      </c>
      <c r="H222" s="16">
        <f t="shared" si="17"/>
        <v>14</v>
      </c>
      <c r="I222" s="16">
        <v>5000</v>
      </c>
      <c r="J222" s="95">
        <f t="shared" si="18"/>
        <v>70000</v>
      </c>
      <c r="K222" s="59">
        <v>240</v>
      </c>
      <c r="L222" s="77"/>
    </row>
    <row r="223" spans="1:13" ht="15" customHeight="1" x14ac:dyDescent="0.25">
      <c r="A223" s="20">
        <v>25</v>
      </c>
      <c r="B223" s="12" t="s">
        <v>172</v>
      </c>
      <c r="C223" s="9" t="s">
        <v>173</v>
      </c>
      <c r="D223" s="16">
        <f>'MARET 2023'!H221</f>
        <v>6</v>
      </c>
      <c r="E223" s="139"/>
      <c r="F223" s="162">
        <f t="shared" si="16"/>
        <v>6</v>
      </c>
      <c r="G223" s="95">
        <v>1</v>
      </c>
      <c r="H223" s="16">
        <f t="shared" si="17"/>
        <v>5</v>
      </c>
      <c r="I223" s="16">
        <v>808505</v>
      </c>
      <c r="J223" s="95">
        <f t="shared" si="18"/>
        <v>4042525</v>
      </c>
      <c r="K223" s="59">
        <v>58</v>
      </c>
      <c r="L223" s="77"/>
    </row>
    <row r="224" spans="1:13" ht="15" customHeight="1" x14ac:dyDescent="0.25">
      <c r="A224" s="22">
        <v>26</v>
      </c>
      <c r="B224" s="23" t="s">
        <v>174</v>
      </c>
      <c r="C224" s="9" t="s">
        <v>173</v>
      </c>
      <c r="D224" s="16">
        <f>'MARET 2023'!H222</f>
        <v>1</v>
      </c>
      <c r="E224" s="139"/>
      <c r="F224" s="162">
        <f t="shared" si="16"/>
        <v>1</v>
      </c>
      <c r="G224" s="95">
        <v>1</v>
      </c>
      <c r="H224" s="16">
        <f t="shared" si="17"/>
        <v>0</v>
      </c>
      <c r="I224" s="16">
        <v>898845</v>
      </c>
      <c r="J224" s="95">
        <f t="shared" si="18"/>
        <v>0</v>
      </c>
      <c r="K224" s="59">
        <v>19</v>
      </c>
      <c r="L224" s="77"/>
    </row>
    <row r="225" spans="1:12" ht="15" customHeight="1" x14ac:dyDescent="0.25">
      <c r="A225" s="20">
        <v>27</v>
      </c>
      <c r="B225" s="23" t="s">
        <v>175</v>
      </c>
      <c r="C225" s="9" t="s">
        <v>173</v>
      </c>
      <c r="D225" s="16">
        <f>'MARET 2023'!H223</f>
        <v>4</v>
      </c>
      <c r="E225" s="139"/>
      <c r="F225" s="162">
        <f t="shared" si="16"/>
        <v>4</v>
      </c>
      <c r="G225" s="95"/>
      <c r="H225" s="16">
        <f t="shared" si="17"/>
        <v>4</v>
      </c>
      <c r="I225" s="16">
        <v>707876</v>
      </c>
      <c r="J225" s="95">
        <f t="shared" si="18"/>
        <v>2831504</v>
      </c>
      <c r="K225" s="59">
        <v>16</v>
      </c>
      <c r="L225" s="77"/>
    </row>
    <row r="226" spans="1:12" ht="15" customHeight="1" x14ac:dyDescent="0.25">
      <c r="A226" s="20">
        <v>28</v>
      </c>
      <c r="B226" s="10" t="s">
        <v>176</v>
      </c>
      <c r="C226" s="9" t="s">
        <v>70</v>
      </c>
      <c r="D226" s="16">
        <f>'MARET 2023'!H224</f>
        <v>19</v>
      </c>
      <c r="E226" s="139"/>
      <c r="F226" s="162">
        <f t="shared" si="16"/>
        <v>19</v>
      </c>
      <c r="G226" s="95">
        <v>4</v>
      </c>
      <c r="H226" s="16">
        <f t="shared" si="17"/>
        <v>15</v>
      </c>
      <c r="I226" s="16">
        <v>26000</v>
      </c>
      <c r="J226" s="95">
        <f t="shared" si="18"/>
        <v>390000</v>
      </c>
      <c r="K226" s="59">
        <v>11</v>
      </c>
      <c r="L226" s="77"/>
    </row>
    <row r="227" spans="1:12" ht="15" customHeight="1" x14ac:dyDescent="0.25">
      <c r="A227" s="22">
        <v>29</v>
      </c>
      <c r="B227" s="10" t="s">
        <v>177</v>
      </c>
      <c r="C227" s="9" t="s">
        <v>178</v>
      </c>
      <c r="D227" s="16">
        <f>'MARET 2023'!H225</f>
        <v>2</v>
      </c>
      <c r="E227" s="139"/>
      <c r="F227" s="162">
        <f t="shared" si="16"/>
        <v>2</v>
      </c>
      <c r="G227" s="95"/>
      <c r="H227" s="16">
        <f t="shared" si="17"/>
        <v>2</v>
      </c>
      <c r="I227" s="16">
        <v>15000</v>
      </c>
      <c r="J227" s="95">
        <f t="shared" si="18"/>
        <v>30000</v>
      </c>
      <c r="K227" s="59">
        <v>8</v>
      </c>
      <c r="L227" s="77"/>
    </row>
    <row r="228" spans="1:12" ht="15" customHeight="1" x14ac:dyDescent="0.25">
      <c r="A228" s="20">
        <v>30</v>
      </c>
      <c r="B228" s="10" t="s">
        <v>179</v>
      </c>
      <c r="C228" s="22" t="s">
        <v>51</v>
      </c>
      <c r="D228" s="16">
        <f>'MARET 2023'!H226</f>
        <v>9100</v>
      </c>
      <c r="E228" s="139"/>
      <c r="F228" s="162">
        <f t="shared" si="16"/>
        <v>9100</v>
      </c>
      <c r="G228" s="95">
        <v>650</v>
      </c>
      <c r="H228" s="16">
        <f t="shared" si="17"/>
        <v>8450</v>
      </c>
      <c r="I228" s="16">
        <v>804</v>
      </c>
      <c r="J228" s="95">
        <f>H228*I228</f>
        <v>6793800</v>
      </c>
      <c r="K228" s="59">
        <v>19</v>
      </c>
      <c r="L228" s="77"/>
    </row>
    <row r="229" spans="1:12" x14ac:dyDescent="0.25">
      <c r="A229" s="22">
        <v>31</v>
      </c>
      <c r="B229" s="10" t="s">
        <v>180</v>
      </c>
      <c r="C229" s="22" t="s">
        <v>51</v>
      </c>
      <c r="D229" s="16">
        <f>'MARET 2023'!H227</f>
        <v>8600</v>
      </c>
      <c r="E229" s="139"/>
      <c r="F229" s="162">
        <f t="shared" si="16"/>
        <v>8600</v>
      </c>
      <c r="G229" s="95">
        <v>800</v>
      </c>
      <c r="H229" s="16">
        <f t="shared" si="17"/>
        <v>7800</v>
      </c>
      <c r="I229" s="16">
        <v>648</v>
      </c>
      <c r="J229" s="95">
        <f t="shared" si="18"/>
        <v>5054400</v>
      </c>
      <c r="K229" s="59">
        <v>2</v>
      </c>
      <c r="L229" s="77"/>
    </row>
    <row r="230" spans="1:12" ht="15" customHeight="1" x14ac:dyDescent="0.25">
      <c r="A230" s="20">
        <v>32</v>
      </c>
      <c r="B230" s="10" t="s">
        <v>181</v>
      </c>
      <c r="C230" s="22" t="s">
        <v>51</v>
      </c>
      <c r="D230" s="16">
        <f>'MARET 2023'!H228</f>
        <v>10000</v>
      </c>
      <c r="E230" s="139"/>
      <c r="F230" s="162">
        <f t="shared" si="16"/>
        <v>10000</v>
      </c>
      <c r="G230" s="95">
        <v>2000</v>
      </c>
      <c r="H230" s="16">
        <f t="shared" si="17"/>
        <v>8000</v>
      </c>
      <c r="I230" s="16">
        <v>1500</v>
      </c>
      <c r="J230" s="95">
        <f t="shared" si="18"/>
        <v>12000000</v>
      </c>
      <c r="K230" s="59">
        <v>15000</v>
      </c>
      <c r="L230" s="77"/>
    </row>
    <row r="231" spans="1:12" ht="15" customHeight="1" x14ac:dyDescent="0.25">
      <c r="A231" s="20">
        <v>33</v>
      </c>
      <c r="B231" s="10" t="s">
        <v>182</v>
      </c>
      <c r="C231" s="22" t="s">
        <v>51</v>
      </c>
      <c r="D231" s="16">
        <f>'MARET 2023'!H229</f>
        <v>7000</v>
      </c>
      <c r="E231" s="139"/>
      <c r="F231" s="162">
        <f t="shared" si="16"/>
        <v>7000</v>
      </c>
      <c r="G231" s="95">
        <v>1050</v>
      </c>
      <c r="H231" s="16">
        <f t="shared" si="17"/>
        <v>5950</v>
      </c>
      <c r="I231" s="16">
        <v>1500</v>
      </c>
      <c r="J231" s="95">
        <f t="shared" si="18"/>
        <v>8925000</v>
      </c>
      <c r="K231" s="75">
        <v>14200</v>
      </c>
      <c r="L231" s="77"/>
    </row>
    <row r="232" spans="1:12" ht="15" customHeight="1" x14ac:dyDescent="0.25">
      <c r="A232" s="22">
        <v>34</v>
      </c>
      <c r="B232" s="10" t="s">
        <v>183</v>
      </c>
      <c r="C232" s="9" t="s">
        <v>18</v>
      </c>
      <c r="D232" s="16">
        <f>'MARET 2023'!H230</f>
        <v>196</v>
      </c>
      <c r="E232" s="139"/>
      <c r="F232" s="162">
        <f t="shared" si="16"/>
        <v>196</v>
      </c>
      <c r="G232" s="95">
        <v>4</v>
      </c>
      <c r="H232" s="16">
        <f t="shared" si="17"/>
        <v>192</v>
      </c>
      <c r="I232" s="16">
        <v>2500</v>
      </c>
      <c r="J232" s="95">
        <f t="shared" si="18"/>
        <v>480000</v>
      </c>
      <c r="K232" s="61">
        <v>4400</v>
      </c>
      <c r="L232" s="77"/>
    </row>
    <row r="233" spans="1:12" ht="15" customHeight="1" x14ac:dyDescent="0.25">
      <c r="A233" s="20">
        <v>35</v>
      </c>
      <c r="B233" s="10" t="s">
        <v>184</v>
      </c>
      <c r="C233" s="9" t="s">
        <v>18</v>
      </c>
      <c r="D233" s="16">
        <f>'MARET 2023'!H231</f>
        <v>12</v>
      </c>
      <c r="E233" s="139"/>
      <c r="F233" s="162">
        <f t="shared" si="16"/>
        <v>12</v>
      </c>
      <c r="G233" s="95"/>
      <c r="H233" s="16">
        <f t="shared" si="17"/>
        <v>12</v>
      </c>
      <c r="I233" s="16">
        <v>105000</v>
      </c>
      <c r="J233" s="95">
        <f t="shared" si="18"/>
        <v>1260000</v>
      </c>
      <c r="K233" s="59">
        <v>273</v>
      </c>
      <c r="L233" s="77"/>
    </row>
    <row r="234" spans="1:12" ht="15" customHeight="1" x14ac:dyDescent="0.25">
      <c r="A234" s="22">
        <v>36</v>
      </c>
      <c r="B234" s="10" t="s">
        <v>247</v>
      </c>
      <c r="C234" s="9" t="s">
        <v>18</v>
      </c>
      <c r="D234" s="16">
        <f>'MARET 2023'!H232</f>
        <v>2</v>
      </c>
      <c r="E234" s="139"/>
      <c r="F234" s="162">
        <f t="shared" si="16"/>
        <v>2</v>
      </c>
      <c r="G234" s="95"/>
      <c r="H234" s="16">
        <f t="shared" si="17"/>
        <v>2</v>
      </c>
      <c r="I234" s="16">
        <v>80000</v>
      </c>
      <c r="J234" s="95">
        <f t="shared" si="18"/>
        <v>160000</v>
      </c>
      <c r="K234" s="59">
        <v>2</v>
      </c>
      <c r="L234" s="77"/>
    </row>
    <row r="235" spans="1:12" ht="15" customHeight="1" x14ac:dyDescent="0.25">
      <c r="A235" s="20">
        <v>37</v>
      </c>
      <c r="B235" s="10" t="s">
        <v>185</v>
      </c>
      <c r="C235" s="9" t="s">
        <v>18</v>
      </c>
      <c r="D235" s="16">
        <f>'MARET 2023'!H233</f>
        <v>207</v>
      </c>
      <c r="E235" s="139"/>
      <c r="F235" s="162">
        <f t="shared" si="16"/>
        <v>207</v>
      </c>
      <c r="G235" s="95">
        <v>30</v>
      </c>
      <c r="H235" s="16">
        <f t="shared" si="17"/>
        <v>177</v>
      </c>
      <c r="I235" s="16">
        <v>15500</v>
      </c>
      <c r="J235" s="95">
        <f t="shared" si="18"/>
        <v>2743500</v>
      </c>
      <c r="K235" s="59">
        <v>6</v>
      </c>
      <c r="L235" s="77"/>
    </row>
    <row r="236" spans="1:12" ht="15" customHeight="1" x14ac:dyDescent="0.25">
      <c r="A236" s="20">
        <v>38</v>
      </c>
      <c r="B236" s="10" t="s">
        <v>305</v>
      </c>
      <c r="C236" s="9" t="s">
        <v>70</v>
      </c>
      <c r="D236" s="16">
        <f>'MARET 2023'!H234</f>
        <v>200</v>
      </c>
      <c r="E236" s="145"/>
      <c r="F236" s="162">
        <f t="shared" si="16"/>
        <v>200</v>
      </c>
      <c r="G236" s="110"/>
      <c r="H236" s="16">
        <f t="shared" si="17"/>
        <v>200</v>
      </c>
      <c r="I236" s="16">
        <v>14200</v>
      </c>
      <c r="J236" s="95">
        <f t="shared" si="18"/>
        <v>2840000</v>
      </c>
      <c r="K236" s="59">
        <v>15</v>
      </c>
      <c r="L236" s="77"/>
    </row>
    <row r="237" spans="1:12" ht="15" customHeight="1" x14ac:dyDescent="0.25">
      <c r="A237" s="22"/>
      <c r="B237" s="10"/>
      <c r="C237" s="9"/>
      <c r="D237" s="16"/>
      <c r="E237" s="145"/>
      <c r="F237" s="162"/>
      <c r="G237" s="110"/>
      <c r="H237" s="16"/>
      <c r="I237" s="16"/>
      <c r="J237" s="95"/>
      <c r="K237" s="59"/>
      <c r="L237" s="77"/>
    </row>
    <row r="238" spans="1:12" ht="15" customHeight="1" x14ac:dyDescent="0.25">
      <c r="A238" s="22"/>
      <c r="B238" s="25" t="s">
        <v>186</v>
      </c>
      <c r="C238" s="9"/>
      <c r="D238" s="16"/>
      <c r="E238" s="145"/>
      <c r="F238" s="162"/>
      <c r="G238" s="110"/>
      <c r="H238" s="16"/>
      <c r="I238" s="16"/>
      <c r="J238" s="95"/>
      <c r="K238" s="61">
        <v>417</v>
      </c>
      <c r="L238" s="77"/>
    </row>
    <row r="239" spans="1:12" ht="15" customHeight="1" x14ac:dyDescent="0.25">
      <c r="A239" s="20">
        <v>1</v>
      </c>
      <c r="B239" s="10" t="s">
        <v>187</v>
      </c>
      <c r="C239" s="9" t="s">
        <v>173</v>
      </c>
      <c r="D239" s="16">
        <f>'MARET 2023'!H237</f>
        <v>20</v>
      </c>
      <c r="E239" s="139">
        <v>23</v>
      </c>
      <c r="F239" s="162">
        <f t="shared" si="16"/>
        <v>43</v>
      </c>
      <c r="G239" s="95">
        <v>12</v>
      </c>
      <c r="H239" s="16">
        <f t="shared" si="17"/>
        <v>31</v>
      </c>
      <c r="I239" s="16">
        <v>550000</v>
      </c>
      <c r="J239" s="95">
        <f t="shared" si="18"/>
        <v>17050000</v>
      </c>
      <c r="K239" s="56"/>
    </row>
    <row r="240" spans="1:12" ht="15" customHeight="1" x14ac:dyDescent="0.25">
      <c r="A240" s="22">
        <v>2</v>
      </c>
      <c r="B240" s="10" t="s">
        <v>188</v>
      </c>
      <c r="C240" s="9" t="s">
        <v>173</v>
      </c>
      <c r="D240" s="16">
        <f>'MARET 2023'!H238</f>
        <v>28</v>
      </c>
      <c r="E240" s="139">
        <v>5</v>
      </c>
      <c r="F240" s="162">
        <f t="shared" si="16"/>
        <v>33</v>
      </c>
      <c r="G240" s="95">
        <v>3</v>
      </c>
      <c r="H240" s="16">
        <f t="shared" si="17"/>
        <v>30</v>
      </c>
      <c r="I240" s="16">
        <v>600000</v>
      </c>
      <c r="J240" s="95">
        <f t="shared" si="18"/>
        <v>18000000</v>
      </c>
      <c r="K240" s="56"/>
    </row>
    <row r="241" spans="1:11" ht="15" customHeight="1" x14ac:dyDescent="0.25">
      <c r="A241" s="20">
        <v>3</v>
      </c>
      <c r="B241" s="10" t="s">
        <v>189</v>
      </c>
      <c r="C241" s="9" t="s">
        <v>173</v>
      </c>
      <c r="D241" s="16">
        <f>'MARET 2023'!H239</f>
        <v>28</v>
      </c>
      <c r="E241" s="139">
        <v>10</v>
      </c>
      <c r="F241" s="162">
        <f t="shared" si="16"/>
        <v>38</v>
      </c>
      <c r="G241" s="95">
        <v>3</v>
      </c>
      <c r="H241" s="16">
        <f t="shared" si="17"/>
        <v>35</v>
      </c>
      <c r="I241" s="51">
        <v>500000</v>
      </c>
      <c r="J241" s="95">
        <f t="shared" si="18"/>
        <v>17500000</v>
      </c>
      <c r="K241" s="59">
        <v>6</v>
      </c>
    </row>
    <row r="242" spans="1:11" ht="15" customHeight="1" x14ac:dyDescent="0.25">
      <c r="A242" s="22">
        <v>4</v>
      </c>
      <c r="B242" s="10" t="s">
        <v>190</v>
      </c>
      <c r="C242" s="9" t="s">
        <v>173</v>
      </c>
      <c r="D242" s="16">
        <f>'MARET 2023'!H240</f>
        <v>24</v>
      </c>
      <c r="E242" s="139">
        <v>35</v>
      </c>
      <c r="F242" s="162">
        <f t="shared" si="16"/>
        <v>59</v>
      </c>
      <c r="G242" s="95"/>
      <c r="H242" s="16">
        <f t="shared" si="17"/>
        <v>59</v>
      </c>
      <c r="I242" s="16">
        <v>600000</v>
      </c>
      <c r="J242" s="95">
        <f t="shared" si="18"/>
        <v>35400000</v>
      </c>
      <c r="K242" s="59">
        <v>12</v>
      </c>
    </row>
    <row r="243" spans="1:11" ht="15" customHeight="1" x14ac:dyDescent="0.25">
      <c r="A243" s="20">
        <v>5</v>
      </c>
      <c r="B243" s="10" t="s">
        <v>191</v>
      </c>
      <c r="C243" s="9" t="s">
        <v>173</v>
      </c>
      <c r="D243" s="16">
        <f>'MARET 2023'!H241</f>
        <v>18</v>
      </c>
      <c r="E243" s="139">
        <v>35</v>
      </c>
      <c r="F243" s="162">
        <f t="shared" si="16"/>
        <v>53</v>
      </c>
      <c r="G243" s="95"/>
      <c r="H243" s="16">
        <f t="shared" si="17"/>
        <v>53</v>
      </c>
      <c r="I243" s="16">
        <v>600000</v>
      </c>
      <c r="J243" s="95">
        <f t="shared" si="18"/>
        <v>31800000</v>
      </c>
      <c r="K243" s="60">
        <v>7</v>
      </c>
    </row>
    <row r="244" spans="1:11" ht="15" customHeight="1" x14ac:dyDescent="0.25">
      <c r="A244" s="22"/>
      <c r="B244" s="10"/>
      <c r="C244" s="9"/>
      <c r="D244" s="15"/>
      <c r="E244" s="139"/>
      <c r="F244" s="162"/>
      <c r="G244" s="95"/>
      <c r="H244" s="16"/>
      <c r="I244" s="15"/>
      <c r="J244" s="95"/>
      <c r="K244" s="59">
        <v>4</v>
      </c>
    </row>
    <row r="245" spans="1:11" ht="15" customHeight="1" x14ac:dyDescent="0.25">
      <c r="A245" s="89"/>
      <c r="B245" s="90"/>
      <c r="C245" s="11"/>
      <c r="D245" s="84"/>
      <c r="E245" s="145"/>
      <c r="F245" s="163"/>
      <c r="G245" s="110"/>
      <c r="H245" s="16"/>
      <c r="I245" s="84"/>
      <c r="J245" s="110"/>
      <c r="K245" s="59">
        <v>7</v>
      </c>
    </row>
    <row r="246" spans="1:11" ht="15" customHeight="1" x14ac:dyDescent="0.25">
      <c r="A246" s="380" t="s">
        <v>264</v>
      </c>
      <c r="B246" s="381"/>
      <c r="C246" s="381"/>
      <c r="D246" s="381"/>
      <c r="E246" s="381"/>
      <c r="F246" s="381"/>
      <c r="G246" s="381"/>
      <c r="H246" s="382"/>
      <c r="I246" s="383">
        <f>SUM(J199:J243)</f>
        <v>194863076.12</v>
      </c>
      <c r="J246" s="384"/>
      <c r="K246" s="56"/>
    </row>
    <row r="247" spans="1:11" ht="15" customHeight="1" x14ac:dyDescent="0.25">
      <c r="A247" s="91"/>
      <c r="B247" s="49"/>
      <c r="C247" s="37"/>
      <c r="D247" s="85"/>
      <c r="E247" s="143"/>
      <c r="F247" s="85"/>
      <c r="G247" s="109"/>
      <c r="H247" s="85"/>
      <c r="I247" s="85"/>
      <c r="J247" s="109"/>
      <c r="K247" s="57"/>
    </row>
    <row r="248" spans="1:11" ht="15" customHeight="1" x14ac:dyDescent="0.25">
      <c r="A248" s="26"/>
      <c r="B248" s="26"/>
      <c r="C248" s="26"/>
      <c r="D248" s="26"/>
      <c r="E248" s="148"/>
      <c r="F248" s="26"/>
      <c r="G248" s="113"/>
      <c r="H248" s="26"/>
      <c r="I248" s="26"/>
      <c r="J248" s="113"/>
      <c r="K248" s="52"/>
    </row>
    <row r="249" spans="1:11" ht="15" customHeight="1" x14ac:dyDescent="0.25">
      <c r="A249" s="385" t="s">
        <v>192</v>
      </c>
      <c r="B249" s="385"/>
      <c r="C249" s="385"/>
      <c r="D249" s="385"/>
      <c r="E249" s="385"/>
      <c r="F249" s="385"/>
      <c r="G249" s="385"/>
      <c r="H249" s="385"/>
      <c r="I249" s="385"/>
      <c r="J249" s="385"/>
      <c r="K249" s="53"/>
    </row>
    <row r="250" spans="1:11" x14ac:dyDescent="0.25">
      <c r="A250" s="386" t="str">
        <f>A193</f>
        <v>Bulan : APRIL 2023</v>
      </c>
      <c r="B250" s="386"/>
      <c r="C250" s="386"/>
      <c r="D250" s="386"/>
      <c r="E250" s="386"/>
      <c r="F250" s="386"/>
      <c r="G250" s="386"/>
      <c r="H250" s="386"/>
      <c r="I250" s="386"/>
      <c r="J250" s="386"/>
    </row>
    <row r="251" spans="1:11" ht="15.75" x14ac:dyDescent="0.25">
      <c r="A251" s="27"/>
      <c r="B251" s="28"/>
      <c r="C251" s="27"/>
      <c r="D251" s="29"/>
      <c r="E251" s="149"/>
      <c r="F251" s="29"/>
      <c r="G251" s="126"/>
      <c r="H251" s="29"/>
      <c r="I251" s="69"/>
      <c r="J251" s="114"/>
      <c r="K251" s="176"/>
    </row>
    <row r="252" spans="1:11" x14ac:dyDescent="0.25">
      <c r="A252" s="387" t="s">
        <v>3</v>
      </c>
      <c r="B252" s="387" t="s">
        <v>4</v>
      </c>
      <c r="C252" s="387" t="s">
        <v>5</v>
      </c>
      <c r="D252" s="387" t="s">
        <v>193</v>
      </c>
      <c r="E252" s="150" t="s">
        <v>7</v>
      </c>
      <c r="F252" s="387" t="s">
        <v>8</v>
      </c>
      <c r="G252" s="127" t="s">
        <v>7</v>
      </c>
      <c r="H252" s="387" t="s">
        <v>194</v>
      </c>
      <c r="I252" s="178" t="s">
        <v>262</v>
      </c>
      <c r="J252" s="102" t="s">
        <v>8</v>
      </c>
      <c r="K252" s="175"/>
    </row>
    <row r="253" spans="1:11" x14ac:dyDescent="0.25">
      <c r="A253" s="388"/>
      <c r="B253" s="388"/>
      <c r="C253" s="388"/>
      <c r="D253" s="388"/>
      <c r="E253" s="151" t="s">
        <v>10</v>
      </c>
      <c r="F253" s="388"/>
      <c r="G253" s="128" t="s">
        <v>11</v>
      </c>
      <c r="H253" s="388"/>
      <c r="I253" s="179" t="s">
        <v>5</v>
      </c>
      <c r="J253" s="115" t="s">
        <v>263</v>
      </c>
      <c r="K253" s="37"/>
    </row>
    <row r="254" spans="1:11" s="211" customFormat="1" x14ac:dyDescent="0.25">
      <c r="A254" s="206">
        <v>1</v>
      </c>
      <c r="B254" s="206">
        <v>2</v>
      </c>
      <c r="C254" s="206">
        <v>3</v>
      </c>
      <c r="D254" s="206">
        <v>4</v>
      </c>
      <c r="E254" s="207">
        <v>5</v>
      </c>
      <c r="F254" s="206">
        <v>6</v>
      </c>
      <c r="G254" s="207">
        <v>7</v>
      </c>
      <c r="H254" s="206">
        <v>8</v>
      </c>
      <c r="I254" s="208">
        <v>9</v>
      </c>
      <c r="J254" s="209">
        <v>10</v>
      </c>
      <c r="K254" s="210" t="s">
        <v>258</v>
      </c>
    </row>
    <row r="255" spans="1:11" x14ac:dyDescent="0.25">
      <c r="A255" s="80"/>
      <c r="B255" s="80"/>
      <c r="C255" s="80"/>
      <c r="D255" s="80"/>
      <c r="E255" s="153"/>
      <c r="F255" s="80"/>
      <c r="G255" s="130"/>
      <c r="H255" s="80"/>
      <c r="I255" s="68"/>
      <c r="J255" s="103"/>
      <c r="K255" s="54" t="s">
        <v>259</v>
      </c>
    </row>
    <row r="256" spans="1:11" x14ac:dyDescent="0.25">
      <c r="A256" s="9">
        <v>1</v>
      </c>
      <c r="B256" s="10" t="s">
        <v>289</v>
      </c>
      <c r="C256" s="9" t="s">
        <v>195</v>
      </c>
      <c r="D256" s="16">
        <f>'MARET 2023'!H254</f>
        <v>15</v>
      </c>
      <c r="E256" s="139">
        <v>50</v>
      </c>
      <c r="F256" s="16">
        <f>D256+E256</f>
        <v>65</v>
      </c>
      <c r="G256" s="95">
        <v>63</v>
      </c>
      <c r="H256" s="16">
        <f>F256-G256</f>
        <v>2</v>
      </c>
      <c r="I256" s="16">
        <v>44000</v>
      </c>
      <c r="J256" s="95">
        <f>H256*I256</f>
        <v>88000</v>
      </c>
      <c r="K256" s="2"/>
    </row>
    <row r="257" spans="1:12" x14ac:dyDescent="0.25">
      <c r="A257" s="9">
        <v>2</v>
      </c>
      <c r="B257" s="10" t="s">
        <v>260</v>
      </c>
      <c r="C257" s="9" t="s">
        <v>195</v>
      </c>
      <c r="D257" s="16">
        <f>'MARET 2023'!H255</f>
        <v>107</v>
      </c>
      <c r="E257" s="139"/>
      <c r="F257" s="16">
        <f t="shared" ref="F257:F307" si="19">D257+E257</f>
        <v>107</v>
      </c>
      <c r="G257" s="95">
        <v>29</v>
      </c>
      <c r="H257" s="16">
        <f t="shared" ref="H257:H307" si="20">F257-G257</f>
        <v>78</v>
      </c>
      <c r="I257" s="16">
        <v>44400</v>
      </c>
      <c r="J257" s="100">
        <f t="shared" ref="J257:J307" si="21">H257*I257</f>
        <v>3463200</v>
      </c>
      <c r="K257" s="2"/>
    </row>
    <row r="258" spans="1:12" x14ac:dyDescent="0.25">
      <c r="A258" s="2">
        <v>3</v>
      </c>
      <c r="B258" s="6" t="s">
        <v>261</v>
      </c>
      <c r="C258" s="5" t="s">
        <v>195</v>
      </c>
      <c r="D258" s="16">
        <f>'MARET 2023'!H256</f>
        <v>80</v>
      </c>
      <c r="E258" s="139"/>
      <c r="F258" s="16">
        <f t="shared" si="19"/>
        <v>80</v>
      </c>
      <c r="G258" s="95"/>
      <c r="H258" s="16">
        <f t="shared" si="20"/>
        <v>80</v>
      </c>
      <c r="I258" s="16">
        <v>44400</v>
      </c>
      <c r="J258" s="100">
        <f t="shared" si="21"/>
        <v>3552000</v>
      </c>
      <c r="K258" s="66">
        <v>102</v>
      </c>
      <c r="L258" s="77"/>
    </row>
    <row r="259" spans="1:12" x14ac:dyDescent="0.25">
      <c r="A259" s="9">
        <v>4</v>
      </c>
      <c r="B259" s="6" t="s">
        <v>196</v>
      </c>
      <c r="C259" s="5" t="s">
        <v>18</v>
      </c>
      <c r="D259" s="16">
        <f>'MARET 2023'!H257</f>
        <v>5</v>
      </c>
      <c r="E259" s="139"/>
      <c r="F259" s="16">
        <f t="shared" si="19"/>
        <v>5</v>
      </c>
      <c r="G259" s="95"/>
      <c r="H259" s="16">
        <f t="shared" si="20"/>
        <v>5</v>
      </c>
      <c r="I259" s="16">
        <v>46200</v>
      </c>
      <c r="J259" s="100">
        <f t="shared" si="21"/>
        <v>231000</v>
      </c>
      <c r="K259" s="71">
        <v>100</v>
      </c>
    </row>
    <row r="260" spans="1:12" x14ac:dyDescent="0.25">
      <c r="A260" s="2">
        <v>5</v>
      </c>
      <c r="B260" s="6" t="s">
        <v>197</v>
      </c>
      <c r="C260" s="5" t="s">
        <v>18</v>
      </c>
      <c r="D260" s="16">
        <f>'MARET 2023'!H258</f>
        <v>4</v>
      </c>
      <c r="E260" s="139"/>
      <c r="F260" s="16">
        <f t="shared" si="19"/>
        <v>4</v>
      </c>
      <c r="G260" s="95"/>
      <c r="H260" s="16">
        <f t="shared" si="20"/>
        <v>4</v>
      </c>
      <c r="I260" s="16">
        <v>46200</v>
      </c>
      <c r="J260" s="100">
        <f t="shared" si="21"/>
        <v>184800</v>
      </c>
      <c r="K260" s="71">
        <v>96</v>
      </c>
    </row>
    <row r="261" spans="1:12" x14ac:dyDescent="0.25">
      <c r="A261" s="9">
        <v>6</v>
      </c>
      <c r="B261" s="6" t="s">
        <v>198</v>
      </c>
      <c r="C261" s="5" t="s">
        <v>18</v>
      </c>
      <c r="D261" s="16">
        <f>'MARET 2023'!H259</f>
        <v>5</v>
      </c>
      <c r="E261" s="154"/>
      <c r="F261" s="16">
        <f t="shared" si="19"/>
        <v>5</v>
      </c>
      <c r="G261" s="131"/>
      <c r="H261" s="16">
        <f t="shared" si="20"/>
        <v>5</v>
      </c>
      <c r="I261" s="16">
        <v>46200</v>
      </c>
      <c r="J261" s="100">
        <f t="shared" si="21"/>
        <v>231000</v>
      </c>
      <c r="K261" s="71">
        <v>6</v>
      </c>
    </row>
    <row r="262" spans="1:12" x14ac:dyDescent="0.25">
      <c r="A262" s="2">
        <v>7</v>
      </c>
      <c r="B262" s="63" t="s">
        <v>212</v>
      </c>
      <c r="C262" s="64" t="s">
        <v>195</v>
      </c>
      <c r="D262" s="16">
        <f>'MARET 2023'!H260</f>
        <v>12</v>
      </c>
      <c r="E262" s="139"/>
      <c r="F262" s="16">
        <f t="shared" si="19"/>
        <v>12</v>
      </c>
      <c r="G262" s="95">
        <v>1</v>
      </c>
      <c r="H262" s="16">
        <f t="shared" si="20"/>
        <v>11</v>
      </c>
      <c r="I262" s="16">
        <v>38500</v>
      </c>
      <c r="J262" s="100">
        <f t="shared" si="21"/>
        <v>423500</v>
      </c>
      <c r="K262" s="71">
        <v>10</v>
      </c>
    </row>
    <row r="263" spans="1:12" x14ac:dyDescent="0.25">
      <c r="A263" s="2">
        <v>8</v>
      </c>
      <c r="B263" s="63" t="s">
        <v>290</v>
      </c>
      <c r="C263" s="99" t="s">
        <v>195</v>
      </c>
      <c r="D263" s="16">
        <f>'MARET 2023'!H261</f>
        <v>25</v>
      </c>
      <c r="E263" s="139"/>
      <c r="F263" s="16">
        <f t="shared" si="19"/>
        <v>25</v>
      </c>
      <c r="G263" s="165"/>
      <c r="H263" s="16">
        <f t="shared" si="20"/>
        <v>25</v>
      </c>
      <c r="I263" s="16">
        <v>44400</v>
      </c>
      <c r="J263" s="100">
        <f t="shared" si="21"/>
        <v>1110000</v>
      </c>
      <c r="K263" s="71"/>
    </row>
    <row r="264" spans="1:12" x14ac:dyDescent="0.25">
      <c r="A264" s="9">
        <v>9</v>
      </c>
      <c r="B264" s="6" t="s">
        <v>199</v>
      </c>
      <c r="C264" s="5" t="s">
        <v>47</v>
      </c>
      <c r="D264" s="16">
        <f>'MARET 2023'!H262</f>
        <v>1360</v>
      </c>
      <c r="E264" s="139"/>
      <c r="F264" s="16">
        <f t="shared" si="19"/>
        <v>1360</v>
      </c>
      <c r="G264" s="95">
        <v>154</v>
      </c>
      <c r="H264" s="16">
        <f t="shared" si="20"/>
        <v>1206</v>
      </c>
      <c r="I264" s="16">
        <v>2500</v>
      </c>
      <c r="J264" s="100">
        <f t="shared" si="21"/>
        <v>3015000</v>
      </c>
      <c r="K264" s="65"/>
    </row>
    <row r="265" spans="1:12" x14ac:dyDescent="0.25">
      <c r="A265" s="2">
        <v>10</v>
      </c>
      <c r="B265" s="10" t="s">
        <v>200</v>
      </c>
      <c r="C265" s="9" t="s">
        <v>47</v>
      </c>
      <c r="D265" s="16">
        <f>'MARET 2023'!H263</f>
        <v>811</v>
      </c>
      <c r="E265" s="139"/>
      <c r="F265" s="16">
        <f t="shared" si="19"/>
        <v>811</v>
      </c>
      <c r="G265" s="95">
        <v>250</v>
      </c>
      <c r="H265" s="16">
        <f t="shared" si="20"/>
        <v>561</v>
      </c>
      <c r="I265" s="16">
        <v>16000</v>
      </c>
      <c r="J265" s="100">
        <f t="shared" si="21"/>
        <v>8976000</v>
      </c>
      <c r="K265" s="71">
        <v>20</v>
      </c>
    </row>
    <row r="266" spans="1:12" x14ac:dyDescent="0.25">
      <c r="A266" s="9">
        <v>11</v>
      </c>
      <c r="B266" s="10" t="s">
        <v>355</v>
      </c>
      <c r="C266" s="9" t="s">
        <v>51</v>
      </c>
      <c r="D266" s="16">
        <f>'MARET 2023'!H264</f>
        <v>55000</v>
      </c>
      <c r="E266" s="139">
        <v>96000</v>
      </c>
      <c r="F266" s="16">
        <f t="shared" si="19"/>
        <v>151000</v>
      </c>
      <c r="G266" s="95">
        <v>15000</v>
      </c>
      <c r="H266" s="16">
        <f t="shared" si="20"/>
        <v>136000</v>
      </c>
      <c r="I266" s="16">
        <v>220</v>
      </c>
      <c r="J266" s="100">
        <f t="shared" si="21"/>
        <v>29920000</v>
      </c>
      <c r="K266" s="71">
        <v>2750</v>
      </c>
    </row>
    <row r="267" spans="1:12" x14ac:dyDescent="0.25">
      <c r="A267" s="2">
        <v>12</v>
      </c>
      <c r="B267" s="10" t="s">
        <v>280</v>
      </c>
      <c r="C267" s="9" t="s">
        <v>51</v>
      </c>
      <c r="D267" s="16">
        <f>'MARET 2023'!H265</f>
        <v>22000</v>
      </c>
      <c r="E267" s="139">
        <v>400000</v>
      </c>
      <c r="F267" s="16">
        <f t="shared" si="19"/>
        <v>422000</v>
      </c>
      <c r="G267" s="95">
        <v>31000</v>
      </c>
      <c r="H267" s="16">
        <f t="shared" si="20"/>
        <v>391000</v>
      </c>
      <c r="I267" s="16">
        <v>179</v>
      </c>
      <c r="J267" s="100">
        <f t="shared" si="21"/>
        <v>69989000</v>
      </c>
      <c r="K267" s="67">
        <v>1193</v>
      </c>
      <c r="L267" s="77"/>
    </row>
    <row r="268" spans="1:12" x14ac:dyDescent="0.25">
      <c r="A268" s="9">
        <v>13</v>
      </c>
      <c r="B268" s="10" t="s">
        <v>281</v>
      </c>
      <c r="C268" s="9" t="s">
        <v>51</v>
      </c>
      <c r="D268" s="16">
        <f>'MARET 2023'!H266</f>
        <v>19000</v>
      </c>
      <c r="E268" s="139">
        <v>32000</v>
      </c>
      <c r="F268" s="16">
        <f t="shared" si="19"/>
        <v>51000</v>
      </c>
      <c r="G268" s="95"/>
      <c r="H268" s="16">
        <f t="shared" si="20"/>
        <v>51000</v>
      </c>
      <c r="I268" s="16">
        <v>154</v>
      </c>
      <c r="J268" s="100">
        <f t="shared" si="21"/>
        <v>7854000</v>
      </c>
      <c r="K268" s="74">
        <v>132100</v>
      </c>
      <c r="L268" s="77"/>
    </row>
    <row r="269" spans="1:12" x14ac:dyDescent="0.25">
      <c r="A269" s="2">
        <v>14</v>
      </c>
      <c r="B269" s="10" t="s">
        <v>356</v>
      </c>
      <c r="C269" s="9" t="s">
        <v>51</v>
      </c>
      <c r="D269" s="16">
        <f>'MARET 2023'!H267</f>
        <v>5400</v>
      </c>
      <c r="E269" s="139"/>
      <c r="F269" s="16">
        <f t="shared" si="19"/>
        <v>5400</v>
      </c>
      <c r="G269" s="95">
        <v>1500</v>
      </c>
      <c r="H269" s="16">
        <f t="shared" si="20"/>
        <v>3900</v>
      </c>
      <c r="I269" s="16">
        <v>50</v>
      </c>
      <c r="J269" s="100">
        <f t="shared" si="21"/>
        <v>195000</v>
      </c>
      <c r="K269" s="67">
        <v>233050</v>
      </c>
      <c r="L269" s="77"/>
    </row>
    <row r="270" spans="1:12" x14ac:dyDescent="0.25">
      <c r="A270" s="2">
        <v>15</v>
      </c>
      <c r="B270" s="10" t="s">
        <v>357</v>
      </c>
      <c r="C270" s="9" t="s">
        <v>51</v>
      </c>
      <c r="D270" s="16">
        <f>'MARET 2023'!H268</f>
        <v>3500</v>
      </c>
      <c r="E270" s="139"/>
      <c r="F270" s="16">
        <f t="shared" si="19"/>
        <v>3500</v>
      </c>
      <c r="G270" s="95">
        <v>1000</v>
      </c>
      <c r="H270" s="16">
        <f t="shared" si="20"/>
        <v>2500</v>
      </c>
      <c r="I270" s="16">
        <v>50</v>
      </c>
      <c r="J270" s="100">
        <f t="shared" si="21"/>
        <v>125000</v>
      </c>
      <c r="K270" s="67">
        <v>46000</v>
      </c>
      <c r="L270" s="94"/>
    </row>
    <row r="271" spans="1:12" x14ac:dyDescent="0.25">
      <c r="A271" s="9">
        <v>16</v>
      </c>
      <c r="B271" s="10" t="s">
        <v>203</v>
      </c>
      <c r="C271" s="9" t="s">
        <v>18</v>
      </c>
      <c r="D271" s="16">
        <f>'MARET 2023'!H269</f>
        <v>230</v>
      </c>
      <c r="E271" s="139"/>
      <c r="F271" s="16">
        <f t="shared" si="19"/>
        <v>230</v>
      </c>
      <c r="G271" s="95"/>
      <c r="H271" s="16">
        <f t="shared" si="20"/>
        <v>230</v>
      </c>
      <c r="I271" s="16">
        <v>1500</v>
      </c>
      <c r="J271" s="100">
        <f t="shared" si="21"/>
        <v>345000</v>
      </c>
      <c r="K271" s="74">
        <v>10500</v>
      </c>
      <c r="L271" s="94"/>
    </row>
    <row r="272" spans="1:12" x14ac:dyDescent="0.25">
      <c r="A272" s="2">
        <v>17</v>
      </c>
      <c r="B272" s="10" t="s">
        <v>358</v>
      </c>
      <c r="C272" s="9" t="s">
        <v>129</v>
      </c>
      <c r="D272" s="16">
        <f>'MARET 2023'!H270</f>
        <v>330</v>
      </c>
      <c r="E272" s="139"/>
      <c r="F272" s="16">
        <f t="shared" si="19"/>
        <v>330</v>
      </c>
      <c r="G272" s="95"/>
      <c r="H272" s="16">
        <f t="shared" si="20"/>
        <v>330</v>
      </c>
      <c r="I272" s="16">
        <v>7000</v>
      </c>
      <c r="J272" s="100">
        <f t="shared" si="21"/>
        <v>2310000</v>
      </c>
      <c r="K272" s="74">
        <v>8500</v>
      </c>
      <c r="L272" s="94"/>
    </row>
    <row r="273" spans="1:12" x14ac:dyDescent="0.25">
      <c r="A273" s="9">
        <v>18</v>
      </c>
      <c r="B273" s="30" t="s">
        <v>359</v>
      </c>
      <c r="C273" s="9" t="s">
        <v>51</v>
      </c>
      <c r="D273" s="16">
        <f>'MARET 2023'!H271</f>
        <v>38400</v>
      </c>
      <c r="E273" s="139"/>
      <c r="F273" s="16">
        <f t="shared" si="19"/>
        <v>38400</v>
      </c>
      <c r="G273" s="95">
        <v>20400</v>
      </c>
      <c r="H273" s="16">
        <f t="shared" si="20"/>
        <v>18000</v>
      </c>
      <c r="I273" s="16">
        <v>75</v>
      </c>
      <c r="J273" s="100">
        <f t="shared" si="21"/>
        <v>1350000</v>
      </c>
      <c r="K273" s="74">
        <v>290</v>
      </c>
      <c r="L273" s="94"/>
    </row>
    <row r="274" spans="1:12" x14ac:dyDescent="0.25">
      <c r="A274" s="2">
        <v>19</v>
      </c>
      <c r="B274" s="10" t="s">
        <v>116</v>
      </c>
      <c r="C274" s="9" t="s">
        <v>195</v>
      </c>
      <c r="D274" s="16">
        <f>'MARET 2023'!H272</f>
        <v>7</v>
      </c>
      <c r="E274" s="139"/>
      <c r="F274" s="16">
        <f t="shared" si="19"/>
        <v>7</v>
      </c>
      <c r="G274" s="212">
        <v>0.5</v>
      </c>
      <c r="H274" s="212">
        <f t="shared" si="20"/>
        <v>6.5</v>
      </c>
      <c r="I274" s="16">
        <v>80000</v>
      </c>
      <c r="J274" s="100">
        <f t="shared" si="21"/>
        <v>520000</v>
      </c>
      <c r="K274" s="71">
        <f>H272</f>
        <v>330</v>
      </c>
      <c r="L274" s="36"/>
    </row>
    <row r="275" spans="1:12" x14ac:dyDescent="0.25">
      <c r="A275" s="9">
        <v>20</v>
      </c>
      <c r="B275" s="7" t="s">
        <v>291</v>
      </c>
      <c r="C275" s="11" t="s">
        <v>18</v>
      </c>
      <c r="D275" s="16">
        <f>'MARET 2023'!H273</f>
        <v>32</v>
      </c>
      <c r="E275" s="139"/>
      <c r="F275" s="16">
        <f t="shared" si="19"/>
        <v>32</v>
      </c>
      <c r="G275" s="198">
        <v>3</v>
      </c>
      <c r="H275" s="16">
        <f t="shared" si="20"/>
        <v>29</v>
      </c>
      <c r="I275" s="16">
        <v>3900</v>
      </c>
      <c r="J275" s="100">
        <f t="shared" si="21"/>
        <v>113100</v>
      </c>
      <c r="K275" s="71">
        <f>H273</f>
        <v>18000</v>
      </c>
      <c r="L275" s="36"/>
    </row>
    <row r="276" spans="1:12" x14ac:dyDescent="0.25">
      <c r="A276" s="2">
        <v>21</v>
      </c>
      <c r="B276" s="7" t="s">
        <v>292</v>
      </c>
      <c r="C276" s="11" t="s">
        <v>18</v>
      </c>
      <c r="D276" s="16">
        <f>'MARET 2023'!H274</f>
        <v>23</v>
      </c>
      <c r="E276" s="139"/>
      <c r="F276" s="16">
        <f t="shared" si="19"/>
        <v>23</v>
      </c>
      <c r="G276" s="95">
        <v>4</v>
      </c>
      <c r="H276" s="16">
        <f t="shared" si="20"/>
        <v>19</v>
      </c>
      <c r="I276" s="16">
        <v>8800</v>
      </c>
      <c r="J276" s="100">
        <f t="shared" si="21"/>
        <v>167200</v>
      </c>
      <c r="K276" s="71">
        <v>9</v>
      </c>
      <c r="L276" s="36"/>
    </row>
    <row r="277" spans="1:12" x14ac:dyDescent="0.25">
      <c r="A277" s="2">
        <v>22</v>
      </c>
      <c r="B277" s="10" t="s">
        <v>206</v>
      </c>
      <c r="C277" s="31" t="s">
        <v>18</v>
      </c>
      <c r="D277" s="16">
        <f>'MARET 2023'!H275</f>
        <v>0</v>
      </c>
      <c r="E277" s="139"/>
      <c r="F277" s="16">
        <f t="shared" si="19"/>
        <v>0</v>
      </c>
      <c r="G277" s="95"/>
      <c r="H277" s="16">
        <f t="shared" si="20"/>
        <v>0</v>
      </c>
      <c r="I277" s="16">
        <v>1500</v>
      </c>
      <c r="J277" s="100">
        <f t="shared" si="21"/>
        <v>0</v>
      </c>
      <c r="K277" s="67">
        <v>64</v>
      </c>
      <c r="L277" s="94"/>
    </row>
    <row r="278" spans="1:12" x14ac:dyDescent="0.25">
      <c r="A278" s="2">
        <v>23</v>
      </c>
      <c r="B278" s="33" t="s">
        <v>224</v>
      </c>
      <c r="C278" s="35" t="s">
        <v>18</v>
      </c>
      <c r="D278" s="16">
        <f>'MARET 2023'!H276</f>
        <v>140</v>
      </c>
      <c r="E278" s="139"/>
      <c r="F278" s="16">
        <f t="shared" si="19"/>
        <v>140</v>
      </c>
      <c r="G278" s="95"/>
      <c r="H278" s="16">
        <f t="shared" si="20"/>
        <v>140</v>
      </c>
      <c r="I278" s="16">
        <v>1650</v>
      </c>
      <c r="J278" s="100">
        <f t="shared" si="21"/>
        <v>231000</v>
      </c>
      <c r="K278" s="67"/>
      <c r="L278" s="94"/>
    </row>
    <row r="279" spans="1:12" x14ac:dyDescent="0.25">
      <c r="A279" s="2">
        <v>24</v>
      </c>
      <c r="B279" s="10" t="s">
        <v>207</v>
      </c>
      <c r="C279" s="31" t="s">
        <v>18</v>
      </c>
      <c r="D279" s="16">
        <f>'MARET 2023'!H277</f>
        <v>150</v>
      </c>
      <c r="E279" s="139"/>
      <c r="F279" s="16">
        <f t="shared" si="19"/>
        <v>150</v>
      </c>
      <c r="G279" s="95">
        <v>100</v>
      </c>
      <c r="H279" s="16">
        <f t="shared" si="20"/>
        <v>50</v>
      </c>
      <c r="I279" s="10">
        <v>909.09</v>
      </c>
      <c r="J279" s="100">
        <f t="shared" si="21"/>
        <v>45454.5</v>
      </c>
      <c r="K279" s="67">
        <v>16</v>
      </c>
      <c r="L279" s="94"/>
    </row>
    <row r="280" spans="1:12" x14ac:dyDescent="0.25">
      <c r="A280" s="9">
        <v>25</v>
      </c>
      <c r="B280" s="7" t="s">
        <v>208</v>
      </c>
      <c r="C280" s="32" t="s">
        <v>18</v>
      </c>
      <c r="D280" s="16">
        <f>'MARET 2023'!H278</f>
        <v>690</v>
      </c>
      <c r="E280" s="139"/>
      <c r="F280" s="16">
        <f t="shared" si="19"/>
        <v>690</v>
      </c>
      <c r="G280" s="95"/>
      <c r="H280" s="16">
        <f t="shared" si="20"/>
        <v>690</v>
      </c>
      <c r="I280" s="10">
        <v>515.45000000000005</v>
      </c>
      <c r="J280" s="100">
        <f t="shared" si="21"/>
        <v>355660.50000000006</v>
      </c>
      <c r="K280" s="71">
        <f>H277</f>
        <v>0</v>
      </c>
      <c r="L280" s="36"/>
    </row>
    <row r="281" spans="1:12" x14ac:dyDescent="0.25">
      <c r="A281" s="2">
        <v>26</v>
      </c>
      <c r="B281" s="7" t="s">
        <v>209</v>
      </c>
      <c r="C281" s="32" t="s">
        <v>18</v>
      </c>
      <c r="D281" s="16">
        <f>'MARET 2023'!H279</f>
        <v>200</v>
      </c>
      <c r="E281" s="139"/>
      <c r="F281" s="16">
        <f t="shared" si="19"/>
        <v>200</v>
      </c>
      <c r="G281" s="95"/>
      <c r="H281" s="16">
        <f t="shared" si="20"/>
        <v>200</v>
      </c>
      <c r="I281" s="16">
        <v>1200</v>
      </c>
      <c r="J281" s="100">
        <f t="shared" si="21"/>
        <v>240000</v>
      </c>
      <c r="K281" s="71">
        <f t="shared" ref="K281:K283" si="22">H279</f>
        <v>50</v>
      </c>
      <c r="L281" s="36"/>
    </row>
    <row r="282" spans="1:12" x14ac:dyDescent="0.25">
      <c r="A282" s="2">
        <v>27</v>
      </c>
      <c r="B282" s="10" t="s">
        <v>210</v>
      </c>
      <c r="C282" s="31" t="s">
        <v>51</v>
      </c>
      <c r="D282" s="16">
        <f>'MARET 2023'!H280</f>
        <v>0</v>
      </c>
      <c r="E282" s="139"/>
      <c r="F282" s="16">
        <f t="shared" si="19"/>
        <v>0</v>
      </c>
      <c r="G282" s="95"/>
      <c r="H282" s="16">
        <f t="shared" si="20"/>
        <v>0</v>
      </c>
      <c r="I282" s="16">
        <v>80</v>
      </c>
      <c r="J282" s="100">
        <f t="shared" si="21"/>
        <v>0</v>
      </c>
      <c r="K282" s="71">
        <f t="shared" si="22"/>
        <v>690</v>
      </c>
      <c r="L282" s="36"/>
    </row>
    <row r="283" spans="1:12" x14ac:dyDescent="0.25">
      <c r="A283" s="2">
        <v>28</v>
      </c>
      <c r="B283" s="7" t="s">
        <v>375</v>
      </c>
      <c r="C283" s="32" t="s">
        <v>51</v>
      </c>
      <c r="D283" s="16">
        <f>'MARET 2023'!H281</f>
        <v>72400</v>
      </c>
      <c r="E283" s="139"/>
      <c r="F283" s="16">
        <f t="shared" si="19"/>
        <v>72400</v>
      </c>
      <c r="G283" s="95">
        <v>18000</v>
      </c>
      <c r="H283" s="16">
        <f t="shared" si="20"/>
        <v>54400</v>
      </c>
      <c r="I283" s="16">
        <v>108</v>
      </c>
      <c r="J283" s="100">
        <f t="shared" si="21"/>
        <v>5875200</v>
      </c>
      <c r="K283" s="71">
        <f t="shared" si="22"/>
        <v>200</v>
      </c>
    </row>
    <row r="284" spans="1:12" x14ac:dyDescent="0.25">
      <c r="A284" s="2">
        <v>29</v>
      </c>
      <c r="B284" s="33" t="s">
        <v>213</v>
      </c>
      <c r="C284" s="31" t="s">
        <v>51</v>
      </c>
      <c r="D284" s="16">
        <f>'MARET 2023'!H282</f>
        <v>15000</v>
      </c>
      <c r="E284" s="139"/>
      <c r="F284" s="16">
        <f t="shared" si="19"/>
        <v>15000</v>
      </c>
      <c r="G284" s="95"/>
      <c r="H284" s="16">
        <f t="shared" si="20"/>
        <v>15000</v>
      </c>
      <c r="I284" s="16">
        <v>50</v>
      </c>
      <c r="J284" s="100">
        <f t="shared" si="21"/>
        <v>750000</v>
      </c>
      <c r="K284" s="71">
        <v>24000</v>
      </c>
    </row>
    <row r="285" spans="1:12" x14ac:dyDescent="0.25">
      <c r="A285" s="9">
        <v>30</v>
      </c>
      <c r="B285" s="10" t="s">
        <v>214</v>
      </c>
      <c r="C285" s="31" t="s">
        <v>51</v>
      </c>
      <c r="D285" s="16">
        <f>'MARET 2023'!H283</f>
        <v>20000</v>
      </c>
      <c r="E285" s="139"/>
      <c r="F285" s="16">
        <f t="shared" si="19"/>
        <v>20000</v>
      </c>
      <c r="G285" s="95"/>
      <c r="H285" s="16">
        <f t="shared" si="20"/>
        <v>20000</v>
      </c>
      <c r="I285" s="16">
        <v>50</v>
      </c>
      <c r="J285" s="100">
        <f t="shared" si="21"/>
        <v>1000000</v>
      </c>
      <c r="K285" s="71">
        <f>H283</f>
        <v>54400</v>
      </c>
    </row>
    <row r="286" spans="1:12" x14ac:dyDescent="0.25">
      <c r="A286" s="2">
        <v>31</v>
      </c>
      <c r="B286" s="10" t="s">
        <v>215</v>
      </c>
      <c r="C286" s="31" t="s">
        <v>51</v>
      </c>
      <c r="D286" s="16">
        <f>'MARET 2023'!H284</f>
        <v>10000</v>
      </c>
      <c r="E286" s="154"/>
      <c r="F286" s="16">
        <f t="shared" si="19"/>
        <v>10000</v>
      </c>
      <c r="G286" s="131"/>
      <c r="H286" s="16">
        <f t="shared" si="20"/>
        <v>10000</v>
      </c>
      <c r="I286" s="16">
        <v>50</v>
      </c>
      <c r="J286" s="100">
        <f t="shared" si="21"/>
        <v>500000</v>
      </c>
      <c r="K286" s="71">
        <f t="shared" ref="K286:K289" si="23">H284</f>
        <v>15000</v>
      </c>
    </row>
    <row r="287" spans="1:12" x14ac:dyDescent="0.25">
      <c r="A287" s="2">
        <v>32</v>
      </c>
      <c r="B287" s="33" t="s">
        <v>216</v>
      </c>
      <c r="C287" s="31" t="s">
        <v>51</v>
      </c>
      <c r="D287" s="16">
        <f>'MARET 2023'!H285</f>
        <v>15000</v>
      </c>
      <c r="E287" s="139"/>
      <c r="F287" s="16">
        <f t="shared" si="19"/>
        <v>15000</v>
      </c>
      <c r="G287" s="95"/>
      <c r="H287" s="16">
        <f t="shared" si="20"/>
        <v>15000</v>
      </c>
      <c r="I287" s="16">
        <v>50</v>
      </c>
      <c r="J287" s="100">
        <f t="shared" si="21"/>
        <v>750000</v>
      </c>
      <c r="K287" s="71">
        <f t="shared" si="23"/>
        <v>20000</v>
      </c>
    </row>
    <row r="288" spans="1:12" x14ac:dyDescent="0.25">
      <c r="A288" s="2">
        <v>33</v>
      </c>
      <c r="B288" s="10" t="s">
        <v>217</v>
      </c>
      <c r="C288" s="31" t="s">
        <v>18</v>
      </c>
      <c r="D288" s="16">
        <f>'MARET 2023'!H286</f>
        <v>2100</v>
      </c>
      <c r="E288" s="139"/>
      <c r="F288" s="16">
        <f t="shared" si="19"/>
        <v>2100</v>
      </c>
      <c r="G288" s="95">
        <v>800</v>
      </c>
      <c r="H288" s="16">
        <f t="shared" si="20"/>
        <v>1300</v>
      </c>
      <c r="I288" s="16">
        <v>250</v>
      </c>
      <c r="J288" s="100">
        <f t="shared" si="21"/>
        <v>325000</v>
      </c>
      <c r="K288" s="71">
        <f t="shared" si="23"/>
        <v>10000</v>
      </c>
    </row>
    <row r="289" spans="1:12" x14ac:dyDescent="0.25">
      <c r="A289" s="2">
        <v>34</v>
      </c>
      <c r="B289" s="33" t="s">
        <v>360</v>
      </c>
      <c r="C289" s="34" t="s">
        <v>51</v>
      </c>
      <c r="D289" s="16">
        <f>'MARET 2023'!H287</f>
        <v>50</v>
      </c>
      <c r="E289" s="139"/>
      <c r="F289" s="16">
        <f t="shared" si="19"/>
        <v>50</v>
      </c>
      <c r="G289" s="95"/>
      <c r="H289" s="16">
        <f t="shared" si="20"/>
        <v>50</v>
      </c>
      <c r="I289" s="16">
        <v>4000</v>
      </c>
      <c r="J289" s="100">
        <f t="shared" si="21"/>
        <v>200000</v>
      </c>
      <c r="K289" s="71">
        <f t="shared" si="23"/>
        <v>15000</v>
      </c>
    </row>
    <row r="290" spans="1:12" x14ac:dyDescent="0.25">
      <c r="A290" s="9">
        <v>35</v>
      </c>
      <c r="B290" s="12" t="s">
        <v>219</v>
      </c>
      <c r="C290" s="34" t="s">
        <v>51</v>
      </c>
      <c r="D290" s="16">
        <f>'MARET 2023'!H288</f>
        <v>120</v>
      </c>
      <c r="E290" s="139"/>
      <c r="F290" s="16">
        <f t="shared" si="19"/>
        <v>120</v>
      </c>
      <c r="G290" s="95"/>
      <c r="H290" s="16">
        <f t="shared" si="20"/>
        <v>120</v>
      </c>
      <c r="I290" s="16">
        <v>300</v>
      </c>
      <c r="J290" s="100">
        <f t="shared" si="21"/>
        <v>36000</v>
      </c>
      <c r="K290" s="74">
        <v>1300</v>
      </c>
      <c r="L290" s="94"/>
    </row>
    <row r="291" spans="1:12" x14ac:dyDescent="0.25">
      <c r="A291" s="2">
        <v>36</v>
      </c>
      <c r="B291" s="12" t="s">
        <v>220</v>
      </c>
      <c r="C291" s="34" t="s">
        <v>51</v>
      </c>
      <c r="D291" s="16">
        <f>'MARET 2023'!H289</f>
        <v>3780</v>
      </c>
      <c r="E291" s="139"/>
      <c r="F291" s="16">
        <f t="shared" si="19"/>
        <v>3780</v>
      </c>
      <c r="G291" s="95"/>
      <c r="H291" s="16">
        <f t="shared" si="20"/>
        <v>3780</v>
      </c>
      <c r="I291" s="16">
        <v>165</v>
      </c>
      <c r="J291" s="100">
        <f t="shared" si="21"/>
        <v>623700</v>
      </c>
      <c r="K291" s="71">
        <f>H289</f>
        <v>50</v>
      </c>
    </row>
    <row r="292" spans="1:12" x14ac:dyDescent="0.25">
      <c r="A292" s="2">
        <v>37</v>
      </c>
      <c r="B292" s="12" t="s">
        <v>221</v>
      </c>
      <c r="C292" s="34" t="s">
        <v>51</v>
      </c>
      <c r="D292" s="16">
        <f>'MARET 2023'!H290</f>
        <v>15496</v>
      </c>
      <c r="E292" s="139"/>
      <c r="F292" s="16">
        <f t="shared" si="19"/>
        <v>15496</v>
      </c>
      <c r="G292" s="95"/>
      <c r="H292" s="16">
        <f t="shared" si="20"/>
        <v>15496</v>
      </c>
      <c r="I292" s="16">
        <v>95</v>
      </c>
      <c r="J292" s="100">
        <f t="shared" si="21"/>
        <v>1472120</v>
      </c>
      <c r="K292" s="71">
        <f>H290</f>
        <v>120</v>
      </c>
    </row>
    <row r="293" spans="1:12" x14ac:dyDescent="0.25">
      <c r="A293" s="2">
        <v>38</v>
      </c>
      <c r="B293" s="33" t="s">
        <v>222</v>
      </c>
      <c r="C293" s="34" t="s">
        <v>18</v>
      </c>
      <c r="D293" s="16">
        <f>'MARET 2023'!H291</f>
        <v>350</v>
      </c>
      <c r="E293" s="139"/>
      <c r="F293" s="16">
        <f t="shared" si="19"/>
        <v>350</v>
      </c>
      <c r="G293" s="95"/>
      <c r="H293" s="16">
        <f t="shared" si="20"/>
        <v>350</v>
      </c>
      <c r="I293" s="16">
        <v>2420</v>
      </c>
      <c r="J293" s="100">
        <f t="shared" si="21"/>
        <v>847000</v>
      </c>
      <c r="K293" s="74">
        <v>3800</v>
      </c>
    </row>
    <row r="294" spans="1:12" x14ac:dyDescent="0.25">
      <c r="A294" s="2">
        <v>39</v>
      </c>
      <c r="B294" s="33" t="s">
        <v>223</v>
      </c>
      <c r="C294" s="35" t="s">
        <v>51</v>
      </c>
      <c r="D294" s="16">
        <f>'MARET 2023'!H292</f>
        <v>1500</v>
      </c>
      <c r="E294" s="139"/>
      <c r="F294" s="16">
        <f t="shared" si="19"/>
        <v>1500</v>
      </c>
      <c r="G294" s="95"/>
      <c r="H294" s="16">
        <f t="shared" si="20"/>
        <v>1500</v>
      </c>
      <c r="I294" s="16">
        <v>400</v>
      </c>
      <c r="J294" s="100">
        <f t="shared" si="21"/>
        <v>600000</v>
      </c>
      <c r="K294" s="71">
        <f>H292</f>
        <v>15496</v>
      </c>
    </row>
    <row r="295" spans="1:12" x14ac:dyDescent="0.25">
      <c r="A295" s="9">
        <v>40</v>
      </c>
      <c r="B295" s="12" t="s">
        <v>293</v>
      </c>
      <c r="C295" s="34" t="s">
        <v>18</v>
      </c>
      <c r="D295" s="16">
        <f>'MARET 2023'!H293</f>
        <v>240</v>
      </c>
      <c r="E295" s="154"/>
      <c r="F295" s="16">
        <f t="shared" si="19"/>
        <v>240</v>
      </c>
      <c r="G295" s="131">
        <v>38</v>
      </c>
      <c r="H295" s="16">
        <f t="shared" si="20"/>
        <v>202</v>
      </c>
      <c r="I295" s="16">
        <v>11000</v>
      </c>
      <c r="J295" s="100">
        <f t="shared" si="21"/>
        <v>2222000</v>
      </c>
      <c r="K295" s="71">
        <f t="shared" ref="K295" si="24">H293</f>
        <v>350</v>
      </c>
    </row>
    <row r="296" spans="1:12" x14ac:dyDescent="0.25">
      <c r="A296" s="2">
        <v>41</v>
      </c>
      <c r="B296" s="33" t="s">
        <v>225</v>
      </c>
      <c r="C296" s="34" t="s">
        <v>18</v>
      </c>
      <c r="D296" s="16">
        <f>'MARET 2023'!H294</f>
        <v>450</v>
      </c>
      <c r="E296" s="139"/>
      <c r="F296" s="16">
        <f t="shared" si="19"/>
        <v>450</v>
      </c>
      <c r="G296" s="95"/>
      <c r="H296" s="16">
        <f t="shared" si="20"/>
        <v>450</v>
      </c>
      <c r="I296" s="16">
        <v>3000</v>
      </c>
      <c r="J296" s="100">
        <f t="shared" si="21"/>
        <v>1350000</v>
      </c>
      <c r="K296" s="71">
        <f>H295</f>
        <v>202</v>
      </c>
    </row>
    <row r="297" spans="1:12" x14ac:dyDescent="0.25">
      <c r="A297" s="2">
        <v>42</v>
      </c>
      <c r="B297" s="33" t="s">
        <v>226</v>
      </c>
      <c r="C297" s="34" t="s">
        <v>129</v>
      </c>
      <c r="D297" s="16">
        <f>'MARET 2023'!H295</f>
        <v>64</v>
      </c>
      <c r="E297" s="139"/>
      <c r="F297" s="16">
        <f t="shared" si="19"/>
        <v>64</v>
      </c>
      <c r="G297" s="95">
        <v>64</v>
      </c>
      <c r="H297" s="16">
        <f t="shared" si="20"/>
        <v>0</v>
      </c>
      <c r="I297" s="16">
        <v>135</v>
      </c>
      <c r="J297" s="100">
        <f t="shared" si="21"/>
        <v>0</v>
      </c>
      <c r="K297" s="71">
        <f>H278</f>
        <v>140</v>
      </c>
    </row>
    <row r="298" spans="1:12" x14ac:dyDescent="0.25">
      <c r="A298" s="2">
        <v>43</v>
      </c>
      <c r="B298" s="12" t="s">
        <v>91</v>
      </c>
      <c r="C298" s="35" t="s">
        <v>18</v>
      </c>
      <c r="D298" s="16">
        <f>'MARET 2023'!H296</f>
        <v>31</v>
      </c>
      <c r="E298" s="139"/>
      <c r="F298" s="16">
        <f t="shared" si="19"/>
        <v>31</v>
      </c>
      <c r="G298" s="95"/>
      <c r="H298" s="16">
        <f t="shared" si="20"/>
        <v>31</v>
      </c>
      <c r="I298" s="16">
        <v>8500</v>
      </c>
      <c r="J298" s="100">
        <f t="shared" si="21"/>
        <v>263500</v>
      </c>
      <c r="K298" s="74">
        <v>800</v>
      </c>
      <c r="L298" s="94"/>
    </row>
    <row r="299" spans="1:12" x14ac:dyDescent="0.25">
      <c r="A299" s="2">
        <v>44</v>
      </c>
      <c r="B299" s="33" t="s">
        <v>249</v>
      </c>
      <c r="C299" s="35" t="s">
        <v>70</v>
      </c>
      <c r="D299" s="16">
        <f>'MARET 2023'!H297</f>
        <v>160</v>
      </c>
      <c r="E299" s="145"/>
      <c r="F299" s="16">
        <f t="shared" si="19"/>
        <v>160</v>
      </c>
      <c r="G299" s="110"/>
      <c r="H299" s="16">
        <f t="shared" si="20"/>
        <v>160</v>
      </c>
      <c r="I299" s="16">
        <v>910</v>
      </c>
      <c r="J299" s="100">
        <f t="shared" si="21"/>
        <v>145600</v>
      </c>
      <c r="K299" s="74">
        <v>205</v>
      </c>
      <c r="L299" s="94"/>
    </row>
    <row r="300" spans="1:12" x14ac:dyDescent="0.25">
      <c r="A300" s="9">
        <v>45</v>
      </c>
      <c r="B300" s="33" t="s">
        <v>257</v>
      </c>
      <c r="C300" s="35" t="s">
        <v>18</v>
      </c>
      <c r="D300" s="16">
        <f>'MARET 2023'!H298</f>
        <v>500</v>
      </c>
      <c r="E300" s="145"/>
      <c r="F300" s="16">
        <f t="shared" si="19"/>
        <v>500</v>
      </c>
      <c r="G300" s="110"/>
      <c r="H300" s="16">
        <f t="shared" si="20"/>
        <v>500</v>
      </c>
      <c r="I300" s="8">
        <v>3885</v>
      </c>
      <c r="J300" s="117">
        <f t="shared" si="21"/>
        <v>1942500</v>
      </c>
      <c r="K300" s="72">
        <v>38</v>
      </c>
    </row>
    <row r="301" spans="1:12" x14ac:dyDescent="0.25">
      <c r="A301" s="2">
        <v>46</v>
      </c>
      <c r="B301" s="33" t="s">
        <v>272</v>
      </c>
      <c r="C301" s="34" t="s">
        <v>18</v>
      </c>
      <c r="D301" s="16">
        <f>'MARET 2023'!H299</f>
        <v>624</v>
      </c>
      <c r="E301" s="139"/>
      <c r="F301" s="16">
        <f t="shared" si="19"/>
        <v>624</v>
      </c>
      <c r="G301" s="95">
        <v>552</v>
      </c>
      <c r="H301" s="16">
        <f t="shared" si="20"/>
        <v>72</v>
      </c>
      <c r="I301" s="16">
        <v>450</v>
      </c>
      <c r="J301" s="95">
        <f t="shared" si="21"/>
        <v>32400</v>
      </c>
      <c r="K301" s="72">
        <v>160</v>
      </c>
    </row>
    <row r="302" spans="1:12" x14ac:dyDescent="0.25">
      <c r="A302" s="2">
        <v>47</v>
      </c>
      <c r="B302" s="33" t="s">
        <v>273</v>
      </c>
      <c r="C302" s="34" t="s">
        <v>18</v>
      </c>
      <c r="D302" s="16">
        <f>'MARET 2023'!H300</f>
        <v>2076</v>
      </c>
      <c r="E302" s="139"/>
      <c r="F302" s="16">
        <f t="shared" si="19"/>
        <v>2076</v>
      </c>
      <c r="G302" s="95"/>
      <c r="H302" s="16">
        <f t="shared" si="20"/>
        <v>2076</v>
      </c>
      <c r="I302" s="16">
        <v>225</v>
      </c>
      <c r="J302" s="95">
        <f t="shared" si="21"/>
        <v>467100</v>
      </c>
      <c r="K302" s="73">
        <v>500</v>
      </c>
    </row>
    <row r="303" spans="1:12" x14ac:dyDescent="0.25">
      <c r="A303" s="2">
        <v>48</v>
      </c>
      <c r="B303" s="33" t="s">
        <v>274</v>
      </c>
      <c r="C303" s="34" t="s">
        <v>18</v>
      </c>
      <c r="D303" s="16">
        <f>'MARET 2023'!H301</f>
        <v>3692</v>
      </c>
      <c r="E303" s="139"/>
      <c r="F303" s="16">
        <f t="shared" si="19"/>
        <v>3692</v>
      </c>
      <c r="G303" s="95"/>
      <c r="H303" s="16">
        <f t="shared" si="20"/>
        <v>3692</v>
      </c>
      <c r="I303" s="16">
        <v>225</v>
      </c>
      <c r="J303" s="95">
        <f t="shared" si="21"/>
        <v>830700</v>
      </c>
      <c r="K303" s="93"/>
    </row>
    <row r="304" spans="1:12" x14ac:dyDescent="0.25">
      <c r="A304" s="2">
        <v>49</v>
      </c>
      <c r="B304" s="33" t="s">
        <v>275</v>
      </c>
      <c r="C304" s="34" t="s">
        <v>18</v>
      </c>
      <c r="D304" s="16">
        <f>'MARET 2023'!H302</f>
        <v>192</v>
      </c>
      <c r="E304" s="139"/>
      <c r="F304" s="16">
        <f t="shared" si="19"/>
        <v>192</v>
      </c>
      <c r="G304" s="95"/>
      <c r="H304" s="16">
        <f t="shared" si="20"/>
        <v>192</v>
      </c>
      <c r="I304" s="16">
        <v>225</v>
      </c>
      <c r="J304" s="95">
        <f t="shared" si="21"/>
        <v>43200</v>
      </c>
      <c r="K304" s="93"/>
    </row>
    <row r="305" spans="1:17" x14ac:dyDescent="0.25">
      <c r="A305" s="9">
        <v>50</v>
      </c>
      <c r="B305" s="33" t="s">
        <v>276</v>
      </c>
      <c r="C305" s="34" t="s">
        <v>18</v>
      </c>
      <c r="D305" s="16">
        <f>'MARET 2023'!H303</f>
        <v>300</v>
      </c>
      <c r="E305" s="139"/>
      <c r="F305" s="16">
        <f t="shared" si="19"/>
        <v>300</v>
      </c>
      <c r="G305" s="95"/>
      <c r="H305" s="16">
        <f t="shared" si="20"/>
        <v>300</v>
      </c>
      <c r="I305" s="16">
        <v>225</v>
      </c>
      <c r="J305" s="95">
        <f t="shared" si="21"/>
        <v>67500</v>
      </c>
      <c r="K305" s="93"/>
    </row>
    <row r="306" spans="1:17" x14ac:dyDescent="0.25">
      <c r="A306" s="2">
        <v>51</v>
      </c>
      <c r="B306" s="33" t="s">
        <v>277</v>
      </c>
      <c r="C306" s="34" t="s">
        <v>51</v>
      </c>
      <c r="D306" s="16">
        <f>'MARET 2023'!H304</f>
        <v>4800</v>
      </c>
      <c r="E306" s="139"/>
      <c r="F306" s="16">
        <f t="shared" si="19"/>
        <v>4800</v>
      </c>
      <c r="G306" s="95"/>
      <c r="H306" s="16">
        <f t="shared" si="20"/>
        <v>4800</v>
      </c>
      <c r="I306" s="16">
        <v>1200</v>
      </c>
      <c r="J306" s="95">
        <f t="shared" si="21"/>
        <v>5760000</v>
      </c>
      <c r="K306" s="93"/>
    </row>
    <row r="307" spans="1:17" x14ac:dyDescent="0.25">
      <c r="A307" s="2">
        <v>52</v>
      </c>
      <c r="B307" s="42" t="s">
        <v>278</v>
      </c>
      <c r="C307" s="43" t="s">
        <v>51</v>
      </c>
      <c r="D307" s="16">
        <f>'MARET 2023'!H305</f>
        <v>1500</v>
      </c>
      <c r="E307" s="142"/>
      <c r="F307" s="16">
        <f t="shared" si="19"/>
        <v>1500</v>
      </c>
      <c r="G307" s="108"/>
      <c r="H307" s="16">
        <f t="shared" si="20"/>
        <v>1500</v>
      </c>
      <c r="I307" s="17">
        <v>1400</v>
      </c>
      <c r="J307" s="95">
        <f t="shared" si="21"/>
        <v>2100000</v>
      </c>
      <c r="K307" s="93"/>
    </row>
    <row r="308" spans="1:17" x14ac:dyDescent="0.25">
      <c r="A308" s="86"/>
      <c r="B308" s="379" t="s">
        <v>264</v>
      </c>
      <c r="C308" s="379"/>
      <c r="D308" s="379"/>
      <c r="E308" s="379"/>
      <c r="F308" s="379"/>
      <c r="G308" s="379"/>
      <c r="H308" s="376"/>
      <c r="I308" s="379">
        <f>SUM(J256:J307)</f>
        <v>163238435</v>
      </c>
      <c r="J308" s="376"/>
      <c r="K308" s="93"/>
    </row>
    <row r="309" spans="1:17" x14ac:dyDescent="0.25">
      <c r="K309" s="93"/>
    </row>
    <row r="310" spans="1:17" ht="15.75" x14ac:dyDescent="0.25">
      <c r="A310" s="377" t="s">
        <v>235</v>
      </c>
      <c r="B310" s="377"/>
      <c r="C310" s="377"/>
      <c r="D310" s="377"/>
      <c r="E310" s="377"/>
      <c r="F310" s="377"/>
      <c r="G310" s="377"/>
      <c r="H310" s="377"/>
      <c r="I310" s="377"/>
      <c r="J310" s="377"/>
    </row>
    <row r="311" spans="1:17" ht="15.75" x14ac:dyDescent="0.25">
      <c r="A311" s="377" t="s">
        <v>236</v>
      </c>
      <c r="B311" s="377"/>
      <c r="C311" s="377"/>
      <c r="D311" s="377"/>
      <c r="E311" s="377"/>
      <c r="F311" s="377"/>
      <c r="G311" s="377"/>
      <c r="H311" s="377"/>
      <c r="I311" s="377"/>
      <c r="J311" s="377"/>
    </row>
    <row r="312" spans="1:17" s="180" customFormat="1" ht="15.75" customHeight="1" x14ac:dyDescent="0.25">
      <c r="A312" s="378" t="str">
        <f>A193</f>
        <v>Bulan : APRIL 2023</v>
      </c>
      <c r="B312" s="378"/>
      <c r="C312" s="378"/>
      <c r="D312" s="378"/>
      <c r="E312" s="378"/>
      <c r="F312" s="378"/>
      <c r="G312" s="378"/>
      <c r="H312" s="378"/>
      <c r="I312" s="378"/>
      <c r="J312" s="378"/>
      <c r="L312"/>
      <c r="M312"/>
      <c r="N312"/>
      <c r="O312"/>
      <c r="P312"/>
      <c r="Q312"/>
    </row>
    <row r="313" spans="1:17" s="180" customFormat="1" ht="15.75" customHeight="1" x14ac:dyDescent="0.25">
      <c r="A313" s="175" t="s">
        <v>372</v>
      </c>
      <c r="B313" s="175"/>
      <c r="C313" s="175"/>
      <c r="D313" s="175"/>
      <c r="E313" s="157"/>
      <c r="F313" s="175"/>
      <c r="G313" s="119"/>
      <c r="H313" s="175"/>
      <c r="I313" s="175"/>
      <c r="J313" s="119"/>
      <c r="L313"/>
      <c r="M313"/>
      <c r="N313"/>
      <c r="O313"/>
      <c r="P313"/>
      <c r="Q313"/>
    </row>
    <row r="314" spans="1:17" s="180" customFormat="1" x14ac:dyDescent="0.25">
      <c r="A314" s="175"/>
      <c r="B314" s="175"/>
      <c r="C314" s="175"/>
      <c r="D314" s="175"/>
      <c r="E314" s="157"/>
      <c r="F314" s="175"/>
      <c r="G314" s="119"/>
      <c r="H314" s="175"/>
      <c r="I314" s="175"/>
      <c r="J314" s="119"/>
      <c r="L314"/>
      <c r="M314"/>
      <c r="N314"/>
      <c r="O314"/>
      <c r="P314"/>
      <c r="Q314"/>
    </row>
    <row r="315" spans="1:17" s="180" customFormat="1" x14ac:dyDescent="0.25">
      <c r="A315" s="389" t="s">
        <v>3</v>
      </c>
      <c r="B315" s="389" t="s">
        <v>4</v>
      </c>
      <c r="C315" s="389" t="s">
        <v>153</v>
      </c>
      <c r="D315" s="1" t="s">
        <v>6</v>
      </c>
      <c r="E315" s="147" t="s">
        <v>7</v>
      </c>
      <c r="F315" s="389" t="s">
        <v>8</v>
      </c>
      <c r="G315" s="112" t="s">
        <v>7</v>
      </c>
      <c r="H315" s="389" t="s">
        <v>6</v>
      </c>
      <c r="I315" s="1" t="s">
        <v>263</v>
      </c>
      <c r="J315" s="112" t="s">
        <v>8</v>
      </c>
      <c r="L315"/>
      <c r="M315"/>
      <c r="N315"/>
      <c r="O315"/>
      <c r="P315"/>
      <c r="Q315"/>
    </row>
    <row r="316" spans="1:17" s="180" customFormat="1" x14ac:dyDescent="0.25">
      <c r="A316" s="390"/>
      <c r="B316" s="390"/>
      <c r="C316" s="390"/>
      <c r="D316" s="54" t="s">
        <v>237</v>
      </c>
      <c r="E316" s="140" t="s">
        <v>10</v>
      </c>
      <c r="F316" s="390"/>
      <c r="G316" s="120" t="s">
        <v>11</v>
      </c>
      <c r="H316" s="390"/>
      <c r="I316" s="54" t="s">
        <v>5</v>
      </c>
      <c r="J316" s="120" t="s">
        <v>263</v>
      </c>
      <c r="L316"/>
      <c r="M316"/>
      <c r="N316"/>
      <c r="O316"/>
      <c r="P316"/>
      <c r="Q316"/>
    </row>
    <row r="317" spans="1:17" s="180" customFormat="1" x14ac:dyDescent="0.25">
      <c r="A317" s="82">
        <v>1</v>
      </c>
      <c r="B317" s="82">
        <v>2</v>
      </c>
      <c r="C317" s="82">
        <v>3</v>
      </c>
      <c r="D317" s="3">
        <v>4</v>
      </c>
      <c r="E317" s="137">
        <v>5</v>
      </c>
      <c r="F317" s="82">
        <v>6</v>
      </c>
      <c r="G317" s="104">
        <v>7</v>
      </c>
      <c r="H317" s="82">
        <v>8</v>
      </c>
      <c r="I317" s="3">
        <v>9</v>
      </c>
      <c r="J317" s="104">
        <v>10</v>
      </c>
      <c r="L317"/>
      <c r="M317"/>
      <c r="N317"/>
      <c r="O317"/>
      <c r="P317"/>
      <c r="Q317"/>
    </row>
    <row r="318" spans="1:17" s="180" customFormat="1" x14ac:dyDescent="0.25">
      <c r="A318" s="2"/>
      <c r="B318" s="2"/>
      <c r="C318" s="2"/>
      <c r="D318" s="2"/>
      <c r="E318" s="156"/>
      <c r="F318" s="2"/>
      <c r="G318" s="133"/>
      <c r="H318" s="2"/>
      <c r="I318" s="5"/>
      <c r="J318" s="121"/>
      <c r="L318"/>
      <c r="M318"/>
      <c r="N318"/>
      <c r="O318"/>
      <c r="P318"/>
      <c r="Q318"/>
    </row>
    <row r="319" spans="1:17" s="180" customFormat="1" x14ac:dyDescent="0.25">
      <c r="A319" s="9">
        <v>1</v>
      </c>
      <c r="B319" s="10" t="s">
        <v>238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2</v>
      </c>
      <c r="B320" s="10" t="s">
        <v>239</v>
      </c>
      <c r="C320" s="10"/>
      <c r="D320" s="7"/>
      <c r="E320" s="145"/>
      <c r="F320" s="8"/>
      <c r="G320" s="110"/>
      <c r="H320" s="8"/>
      <c r="I320" s="16"/>
      <c r="J320" s="118"/>
      <c r="L320"/>
      <c r="M320"/>
      <c r="N320"/>
      <c r="O320"/>
      <c r="P320"/>
      <c r="Q320"/>
    </row>
    <row r="321" spans="1:17" s="180" customFormat="1" x14ac:dyDescent="0.25">
      <c r="A321" s="9">
        <v>3</v>
      </c>
      <c r="B321" s="10" t="s">
        <v>240</v>
      </c>
      <c r="C321" s="10"/>
      <c r="D321" s="7"/>
      <c r="E321" s="145"/>
      <c r="F321" s="8"/>
      <c r="G321" s="110"/>
      <c r="H321" s="8"/>
      <c r="I321" s="16"/>
      <c r="J321" s="118"/>
      <c r="L321"/>
      <c r="M321"/>
      <c r="N321"/>
      <c r="O321"/>
      <c r="P321"/>
      <c r="Q321"/>
    </row>
    <row r="322" spans="1:17" s="180" customFormat="1" x14ac:dyDescent="0.25">
      <c r="A322" s="9">
        <v>4</v>
      </c>
      <c r="B322" s="10" t="s">
        <v>241</v>
      </c>
      <c r="C322" s="9" t="s">
        <v>242</v>
      </c>
      <c r="D322" s="16">
        <f>'MARET 2023'!H320</f>
        <v>8</v>
      </c>
      <c r="E322" s="139">
        <v>30</v>
      </c>
      <c r="F322" s="16">
        <f>D322+E322</f>
        <v>38</v>
      </c>
      <c r="G322" s="95">
        <v>23</v>
      </c>
      <c r="H322" s="16">
        <f>F322-G322</f>
        <v>15</v>
      </c>
      <c r="I322" s="16">
        <v>1300500</v>
      </c>
      <c r="J322" s="118">
        <f>I322*H322</f>
        <v>19507500</v>
      </c>
      <c r="L322"/>
      <c r="M322"/>
      <c r="N322"/>
      <c r="O322"/>
      <c r="P322"/>
      <c r="Q322"/>
    </row>
    <row r="323" spans="1:17" s="180" customFormat="1" x14ac:dyDescent="0.25">
      <c r="A323" s="9">
        <v>5</v>
      </c>
      <c r="B323" s="10" t="s">
        <v>243</v>
      </c>
      <c r="C323" s="9" t="s">
        <v>242</v>
      </c>
      <c r="D323" s="16">
        <f>'MARET 2023'!H321</f>
        <v>10</v>
      </c>
      <c r="E323" s="139">
        <v>15</v>
      </c>
      <c r="F323" s="16">
        <f>D323+E323</f>
        <v>25</v>
      </c>
      <c r="G323" s="95">
        <v>13</v>
      </c>
      <c r="H323" s="16">
        <f>F323-G323</f>
        <v>12</v>
      </c>
      <c r="I323" s="16">
        <v>220500</v>
      </c>
      <c r="J323" s="118">
        <f>I323*H323</f>
        <v>2646000</v>
      </c>
      <c r="L323"/>
      <c r="M323"/>
      <c r="N323"/>
      <c r="O323"/>
      <c r="P323"/>
      <c r="Q323"/>
    </row>
    <row r="324" spans="1:17" s="180" customFormat="1" x14ac:dyDescent="0.25">
      <c r="A324" s="9">
        <v>6</v>
      </c>
      <c r="B324" s="10" t="s">
        <v>244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>
        <v>7</v>
      </c>
      <c r="B325" s="10" t="s">
        <v>245</v>
      </c>
      <c r="C325" s="10"/>
      <c r="D325" s="7"/>
      <c r="E325" s="145"/>
      <c r="F325" s="8"/>
      <c r="G325" s="110"/>
      <c r="H325" s="8"/>
      <c r="I325" s="16"/>
      <c r="J325" s="118"/>
      <c r="L325"/>
      <c r="M325"/>
      <c r="N325"/>
      <c r="O325"/>
      <c r="P325"/>
      <c r="Q325"/>
    </row>
    <row r="326" spans="1:17" s="180" customFormat="1" x14ac:dyDescent="0.25">
      <c r="A326" s="9">
        <v>8</v>
      </c>
      <c r="B326" s="10" t="s">
        <v>246</v>
      </c>
      <c r="C326" s="10"/>
      <c r="D326" s="7"/>
      <c r="E326" s="145"/>
      <c r="F326" s="8"/>
      <c r="G326" s="110"/>
      <c r="H326" s="8"/>
      <c r="I326" s="16"/>
      <c r="J326" s="118"/>
      <c r="L326"/>
      <c r="M326"/>
      <c r="N326"/>
      <c r="O326"/>
      <c r="P326"/>
      <c r="Q326"/>
    </row>
    <row r="327" spans="1:17" s="180" customFormat="1" x14ac:dyDescent="0.25">
      <c r="A327" s="9"/>
      <c r="B327" s="10"/>
      <c r="C327" s="10"/>
      <c r="D327" s="10"/>
      <c r="E327" s="139"/>
      <c r="F327" s="10"/>
      <c r="G327" s="95"/>
      <c r="H327" s="10"/>
      <c r="I327" s="10"/>
      <c r="J327" s="118"/>
      <c r="L327"/>
      <c r="M327"/>
      <c r="N327"/>
      <c r="O327"/>
      <c r="P327"/>
      <c r="Q327"/>
    </row>
    <row r="328" spans="1:17" s="180" customFormat="1" x14ac:dyDescent="0.25">
      <c r="A328" s="9"/>
      <c r="B328" s="10"/>
      <c r="C328" s="10"/>
      <c r="D328" s="10"/>
      <c r="E328" s="139"/>
      <c r="F328" s="10"/>
      <c r="G328" s="95"/>
      <c r="H328" s="10"/>
      <c r="I328" s="10"/>
      <c r="J328" s="118"/>
      <c r="L328"/>
      <c r="M328"/>
      <c r="N328"/>
      <c r="O328"/>
      <c r="P328"/>
      <c r="Q328"/>
    </row>
    <row r="329" spans="1:17" s="180" customFormat="1" x14ac:dyDescent="0.25">
      <c r="A329" s="45"/>
      <c r="B329" s="45"/>
      <c r="C329" s="45"/>
      <c r="D329" s="45"/>
      <c r="E329" s="156"/>
      <c r="F329" s="45"/>
      <c r="G329" s="117"/>
      <c r="H329" s="45"/>
      <c r="I329" s="7"/>
      <c r="J329" s="122"/>
      <c r="L329"/>
      <c r="M329"/>
      <c r="N329"/>
      <c r="O329"/>
      <c r="P329"/>
      <c r="Q329"/>
    </row>
    <row r="330" spans="1:17" s="180" customFormat="1" x14ac:dyDescent="0.25">
      <c r="A330" s="87"/>
      <c r="B330" s="372" t="s">
        <v>264</v>
      </c>
      <c r="C330" s="372"/>
      <c r="D330" s="372"/>
      <c r="E330" s="372"/>
      <c r="F330" s="372"/>
      <c r="G330" s="372"/>
      <c r="H330" s="373"/>
      <c r="I330" s="374">
        <f>SUM(J322:J323)</f>
        <v>22153500</v>
      </c>
      <c r="J330" s="373"/>
      <c r="L330"/>
      <c r="M330"/>
      <c r="N330"/>
      <c r="O330"/>
      <c r="P330"/>
      <c r="Q330"/>
    </row>
    <row r="331" spans="1:17" s="180" customFormat="1" x14ac:dyDescent="0.25">
      <c r="A331"/>
      <c r="E331" s="158"/>
      <c r="G331" s="123"/>
      <c r="I331" s="181"/>
      <c r="J331" s="123"/>
      <c r="L331"/>
      <c r="M331"/>
      <c r="N331"/>
      <c r="O331"/>
      <c r="P331"/>
      <c r="Q331"/>
    </row>
    <row r="332" spans="1:17" s="180" customFormat="1" x14ac:dyDescent="0.25">
      <c r="A332"/>
      <c r="E332" s="158"/>
      <c r="G332" s="123"/>
      <c r="I332" s="181"/>
      <c r="J332" s="123"/>
      <c r="L332"/>
      <c r="M332"/>
      <c r="N332"/>
      <c r="O332"/>
      <c r="P332"/>
      <c r="Q332"/>
    </row>
    <row r="333" spans="1:17" x14ac:dyDescent="0.25">
      <c r="E333" s="368" t="s">
        <v>2</v>
      </c>
      <c r="F333" s="368"/>
      <c r="G333" s="368"/>
      <c r="H333" t="s">
        <v>270</v>
      </c>
      <c r="I333" s="369">
        <f>I144</f>
        <v>343674685</v>
      </c>
      <c r="J333" s="369"/>
    </row>
    <row r="334" spans="1:17" x14ac:dyDescent="0.25">
      <c r="E334" s="368" t="s">
        <v>152</v>
      </c>
      <c r="F334" s="368"/>
      <c r="G334" s="368"/>
      <c r="H334" t="s">
        <v>270</v>
      </c>
      <c r="I334" s="369">
        <f>I246</f>
        <v>194863076.12</v>
      </c>
      <c r="J334" s="369"/>
    </row>
    <row r="335" spans="1:17" x14ac:dyDescent="0.25">
      <c r="E335" s="368" t="s">
        <v>192</v>
      </c>
      <c r="F335" s="368"/>
      <c r="G335" s="368"/>
      <c r="H335" t="s">
        <v>270</v>
      </c>
      <c r="I335" s="369">
        <f>I308</f>
        <v>163238435</v>
      </c>
      <c r="J335" s="369"/>
    </row>
    <row r="336" spans="1:17" x14ac:dyDescent="0.25">
      <c r="E336" s="368" t="s">
        <v>227</v>
      </c>
      <c r="F336" s="368"/>
      <c r="G336" s="368"/>
      <c r="H336" t="s">
        <v>270</v>
      </c>
      <c r="I336" s="369">
        <f>I180</f>
        <v>58896835</v>
      </c>
      <c r="J336" s="369"/>
    </row>
    <row r="337" spans="1:10" x14ac:dyDescent="0.25">
      <c r="E337" s="368" t="s">
        <v>365</v>
      </c>
      <c r="F337" s="368"/>
      <c r="G337" s="368"/>
      <c r="H337" t="s">
        <v>270</v>
      </c>
      <c r="I337" s="181"/>
      <c r="J337" s="181">
        <f>I190</f>
        <v>145350000</v>
      </c>
    </row>
    <row r="338" spans="1:10" x14ac:dyDescent="0.25">
      <c r="E338" s="368" t="s">
        <v>269</v>
      </c>
      <c r="F338" s="368"/>
      <c r="G338" s="368"/>
      <c r="H338" t="s">
        <v>270</v>
      </c>
      <c r="I338" s="369">
        <f>I330</f>
        <v>22153500</v>
      </c>
      <c r="J338" s="369"/>
    </row>
    <row r="339" spans="1:10" x14ac:dyDescent="0.25">
      <c r="E339" s="368" t="s">
        <v>302</v>
      </c>
      <c r="F339" s="368"/>
      <c r="G339" s="368"/>
      <c r="H339" t="s">
        <v>270</v>
      </c>
      <c r="I339" s="369">
        <f>'[7]APRIL 2023'!$I$300:$J$300</f>
        <v>482571900</v>
      </c>
      <c r="J339" s="369"/>
    </row>
    <row r="340" spans="1:10" x14ac:dyDescent="0.25">
      <c r="E340" s="370" t="s">
        <v>264</v>
      </c>
      <c r="F340" s="370"/>
      <c r="G340" s="370"/>
      <c r="H340" s="92"/>
      <c r="I340" s="371">
        <f>SUM(I333:J339)</f>
        <v>1410748431.1199999</v>
      </c>
      <c r="J340" s="371"/>
    </row>
    <row r="343" spans="1:10" x14ac:dyDescent="0.25">
      <c r="A343" s="367" t="s">
        <v>301</v>
      </c>
      <c r="B343" s="367"/>
      <c r="C343" s="367"/>
      <c r="D343" s="367"/>
      <c r="E343" s="367"/>
      <c r="F343" s="367"/>
      <c r="G343" s="367"/>
      <c r="H343" s="367"/>
      <c r="I343" s="367"/>
      <c r="J343" s="367"/>
    </row>
    <row r="344" spans="1:10" x14ac:dyDescent="0.25">
      <c r="A344" s="367" t="s">
        <v>268</v>
      </c>
      <c r="B344" s="367"/>
      <c r="C344" s="367"/>
      <c r="D344" s="367"/>
      <c r="E344" s="367"/>
      <c r="F344" s="367"/>
      <c r="G344" s="367"/>
      <c r="H344" s="367"/>
      <c r="I344" s="367"/>
      <c r="J344" s="367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x14ac:dyDescent="0.25">
      <c r="A346" s="183"/>
      <c r="B346" s="183"/>
      <c r="C346" s="183"/>
      <c r="D346" s="183"/>
      <c r="E346" s="174"/>
      <c r="F346" s="183"/>
      <c r="G346" s="174"/>
      <c r="H346" s="183"/>
      <c r="I346" s="183"/>
      <c r="J346" s="174"/>
    </row>
    <row r="347" spans="1:10" x14ac:dyDescent="0.25">
      <c r="A347" s="183"/>
      <c r="B347" s="183"/>
      <c r="C347" s="183"/>
      <c r="D347" s="183"/>
      <c r="E347" s="174"/>
      <c r="F347" s="183"/>
      <c r="G347" s="174"/>
      <c r="H347" s="183"/>
      <c r="I347" s="183"/>
      <c r="J347" s="174"/>
    </row>
    <row r="348" spans="1:10" ht="15.75" customHeight="1" x14ac:dyDescent="0.25">
      <c r="A348" s="366" t="s">
        <v>266</v>
      </c>
      <c r="B348" s="366"/>
      <c r="C348" s="366"/>
      <c r="D348" s="366"/>
      <c r="E348" s="366"/>
      <c r="F348" s="366"/>
      <c r="G348" s="366"/>
      <c r="H348" s="366"/>
      <c r="I348" s="366"/>
      <c r="J348" s="366"/>
    </row>
    <row r="349" spans="1:10" x14ac:dyDescent="0.25">
      <c r="A349" s="367" t="s">
        <v>267</v>
      </c>
      <c r="B349" s="367"/>
      <c r="C349" s="367"/>
      <c r="D349" s="367"/>
      <c r="E349" s="367"/>
      <c r="F349" s="367"/>
      <c r="G349" s="367"/>
      <c r="H349" s="367"/>
      <c r="I349" s="367"/>
      <c r="J349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1:H161"/>
    <mergeCell ref="I161:J161"/>
    <mergeCell ref="A163:J163"/>
    <mergeCell ref="A164:J164"/>
    <mergeCell ref="A166:A167"/>
    <mergeCell ref="B166:B167"/>
    <mergeCell ref="C166:C167"/>
    <mergeCell ref="D166:D167"/>
    <mergeCell ref="F166:F167"/>
    <mergeCell ref="H166:H167"/>
    <mergeCell ref="B180:H180"/>
    <mergeCell ref="I180:J180"/>
    <mergeCell ref="A182:J182"/>
    <mergeCell ref="A183:J183"/>
    <mergeCell ref="A185:A186"/>
    <mergeCell ref="B185:B186"/>
    <mergeCell ref="C185:C186"/>
    <mergeCell ref="F185:F186"/>
    <mergeCell ref="H185:H186"/>
    <mergeCell ref="A190:H190"/>
    <mergeCell ref="I190:J190"/>
    <mergeCell ref="A192:J192"/>
    <mergeCell ref="A193:J193"/>
    <mergeCell ref="A195:A196"/>
    <mergeCell ref="B195:B196"/>
    <mergeCell ref="C195:C196"/>
    <mergeCell ref="F195:F196"/>
    <mergeCell ref="H195:H196"/>
    <mergeCell ref="A246:H246"/>
    <mergeCell ref="I246:J246"/>
    <mergeCell ref="A249:J249"/>
    <mergeCell ref="A250:J250"/>
    <mergeCell ref="A252:A253"/>
    <mergeCell ref="B252:B253"/>
    <mergeCell ref="C252:C253"/>
    <mergeCell ref="D252:D253"/>
    <mergeCell ref="F252:F253"/>
    <mergeCell ref="H252:H253"/>
    <mergeCell ref="A315:A316"/>
    <mergeCell ref="B315:B316"/>
    <mergeCell ref="C315:C316"/>
    <mergeCell ref="F315:F316"/>
    <mergeCell ref="H315:H316"/>
    <mergeCell ref="B308:H308"/>
    <mergeCell ref="I308:J308"/>
    <mergeCell ref="A310:J310"/>
    <mergeCell ref="A311:J311"/>
    <mergeCell ref="A312:J312"/>
    <mergeCell ref="E338:G338"/>
    <mergeCell ref="I338:J338"/>
    <mergeCell ref="B330:H330"/>
    <mergeCell ref="I330:J330"/>
    <mergeCell ref="E333:G333"/>
    <mergeCell ref="I333:J333"/>
    <mergeCell ref="E334:G334"/>
    <mergeCell ref="I334:J334"/>
    <mergeCell ref="E335:G335"/>
    <mergeCell ref="I335:J335"/>
    <mergeCell ref="E336:G336"/>
    <mergeCell ref="I336:J336"/>
    <mergeCell ref="E337:G337"/>
    <mergeCell ref="A348:J348"/>
    <mergeCell ref="A349:J349"/>
    <mergeCell ref="E339:G339"/>
    <mergeCell ref="I339:J339"/>
    <mergeCell ref="E340:G340"/>
    <mergeCell ref="I340:J340"/>
    <mergeCell ref="A343:J343"/>
    <mergeCell ref="A344:J344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0" max="10" man="1"/>
    <brk id="247" max="10" man="1"/>
    <brk id="30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2"/>
  <sheetViews>
    <sheetView topLeftCell="A175" zoomScaleNormal="100" zoomScaleSheetLayoutView="100" workbookViewId="0">
      <selection activeCell="H189" sqref="H189"/>
    </sheetView>
  </sheetViews>
  <sheetFormatPr defaultRowHeight="15" x14ac:dyDescent="0.25"/>
  <cols>
    <col min="1" max="1" width="4.85546875" customWidth="1"/>
    <col min="2" max="2" width="28.5703125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385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'APRIL 2023'!H11</f>
        <v>2600</v>
      </c>
      <c r="E11" s="139"/>
      <c r="F11" s="16">
        <f>D11+E11</f>
        <v>2600</v>
      </c>
      <c r="G11" s="95">
        <v>1540</v>
      </c>
      <c r="H11" s="16">
        <f>F11-G11</f>
        <v>1060</v>
      </c>
      <c r="I11" s="16">
        <v>180</v>
      </c>
      <c r="J11" s="95">
        <f>H11*I11</f>
        <v>190800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'APRIL 2023'!H12</f>
        <v>14605</v>
      </c>
      <c r="E12" s="139"/>
      <c r="F12" s="16">
        <f t="shared" ref="F12:F64" si="0">D12+E12</f>
        <v>14605</v>
      </c>
      <c r="G12" s="95">
        <v>400</v>
      </c>
      <c r="H12" s="16">
        <f t="shared" ref="H12:H64" si="1">F12-G12</f>
        <v>14205</v>
      </c>
      <c r="I12" s="16">
        <v>270</v>
      </c>
      <c r="J12" s="95">
        <f t="shared" ref="J12:J63" si="2">H12*I12</f>
        <v>3835350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'APRIL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'APRIL 2023'!H14</f>
        <v>96</v>
      </c>
      <c r="E14" s="139"/>
      <c r="F14" s="16">
        <f t="shared" si="0"/>
        <v>96</v>
      </c>
      <c r="G14" s="95">
        <v>16</v>
      </c>
      <c r="H14" s="16">
        <f t="shared" si="1"/>
        <v>80</v>
      </c>
      <c r="I14" s="16">
        <v>4300</v>
      </c>
      <c r="J14" s="95">
        <f t="shared" si="2"/>
        <v>344000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'APRIL 2023'!H15</f>
        <v>186</v>
      </c>
      <c r="E15" s="139"/>
      <c r="F15" s="16">
        <f t="shared" si="0"/>
        <v>186</v>
      </c>
      <c r="G15" s="95">
        <v>12</v>
      </c>
      <c r="H15" s="16">
        <f t="shared" si="1"/>
        <v>174</v>
      </c>
      <c r="I15" s="16">
        <v>11400</v>
      </c>
      <c r="J15" s="95">
        <f t="shared" si="2"/>
        <v>1983600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'APRIL 2023'!H16</f>
        <v>143</v>
      </c>
      <c r="E16" s="139"/>
      <c r="F16" s="16">
        <f t="shared" si="0"/>
        <v>143</v>
      </c>
      <c r="G16" s="95">
        <v>7</v>
      </c>
      <c r="H16" s="16">
        <f t="shared" si="1"/>
        <v>136</v>
      </c>
      <c r="I16" s="16">
        <v>23000</v>
      </c>
      <c r="J16" s="95">
        <f t="shared" si="2"/>
        <v>3128000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'APRIL 2023'!H17</f>
        <v>117</v>
      </c>
      <c r="E17" s="139"/>
      <c r="F17" s="16">
        <f t="shared" si="0"/>
        <v>117</v>
      </c>
      <c r="G17" s="95">
        <v>7</v>
      </c>
      <c r="H17" s="16">
        <f t="shared" si="1"/>
        <v>110</v>
      </c>
      <c r="I17" s="16">
        <v>24700</v>
      </c>
      <c r="J17" s="95">
        <f t="shared" si="2"/>
        <v>2717000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'APRIL 2023'!H18</f>
        <v>134</v>
      </c>
      <c r="E18" s="139"/>
      <c r="F18" s="16">
        <f t="shared" si="0"/>
        <v>134</v>
      </c>
      <c r="G18" s="95">
        <v>18</v>
      </c>
      <c r="H18" s="16">
        <f t="shared" si="1"/>
        <v>116</v>
      </c>
      <c r="I18" s="16">
        <v>42750</v>
      </c>
      <c r="J18" s="95">
        <f t="shared" si="2"/>
        <v>4959000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'APRIL 2023'!H19</f>
        <v>139</v>
      </c>
      <c r="E19" s="139"/>
      <c r="F19" s="16">
        <f t="shared" si="0"/>
        <v>139</v>
      </c>
      <c r="G19" s="95">
        <v>9</v>
      </c>
      <c r="H19" s="16">
        <f t="shared" si="1"/>
        <v>130</v>
      </c>
      <c r="I19" s="16">
        <v>37000</v>
      </c>
      <c r="J19" s="95">
        <f t="shared" si="2"/>
        <v>4810000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'APRIL 2023'!H20</f>
        <v>48</v>
      </c>
      <c r="E20" s="139"/>
      <c r="F20" s="16">
        <f t="shared" si="0"/>
        <v>48</v>
      </c>
      <c r="G20" s="95">
        <v>2</v>
      </c>
      <c r="H20" s="16">
        <f t="shared" si="1"/>
        <v>46</v>
      </c>
      <c r="I20" s="16">
        <v>11800</v>
      </c>
      <c r="J20" s="95">
        <f t="shared" si="2"/>
        <v>542800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'APRIL 2023'!H21</f>
        <v>877</v>
      </c>
      <c r="E21" s="139"/>
      <c r="F21" s="16">
        <f t="shared" si="0"/>
        <v>877</v>
      </c>
      <c r="G21" s="95">
        <v>153</v>
      </c>
      <c r="H21" s="16">
        <f t="shared" si="1"/>
        <v>724</v>
      </c>
      <c r="I21" s="16">
        <v>3800</v>
      </c>
      <c r="J21" s="95">
        <f t="shared" si="2"/>
        <v>2751200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'APRIL 2023'!H22</f>
        <v>58</v>
      </c>
      <c r="E22" s="139"/>
      <c r="F22" s="16">
        <f t="shared" si="0"/>
        <v>58</v>
      </c>
      <c r="G22" s="95">
        <v>6</v>
      </c>
      <c r="H22" s="16">
        <f t="shared" si="1"/>
        <v>52</v>
      </c>
      <c r="I22" s="16">
        <v>3225</v>
      </c>
      <c r="J22" s="95">
        <f t="shared" si="2"/>
        <v>167700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'APRIL 2023'!H23</f>
        <v>41</v>
      </c>
      <c r="E23" s="139"/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'APRIL 2023'!H24</f>
        <v>866</v>
      </c>
      <c r="E24" s="139"/>
      <c r="F24" s="16">
        <f t="shared" si="0"/>
        <v>866</v>
      </c>
      <c r="G24" s="95">
        <v>126</v>
      </c>
      <c r="H24" s="16">
        <f t="shared" si="1"/>
        <v>740</v>
      </c>
      <c r="I24" s="16">
        <v>14000</v>
      </c>
      <c r="J24" s="95">
        <f t="shared" si="2"/>
        <v>10360000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'APRIL 2023'!H25</f>
        <v>0</v>
      </c>
      <c r="E25" s="139"/>
      <c r="F25" s="16">
        <f t="shared" si="0"/>
        <v>0</v>
      </c>
      <c r="G25" s="95"/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'APRIL 2023'!H26</f>
        <v>0</v>
      </c>
      <c r="E26" s="139"/>
      <c r="F26" s="16">
        <f t="shared" si="0"/>
        <v>0</v>
      </c>
      <c r="G26" s="95"/>
      <c r="H26" s="16">
        <f t="shared" si="1"/>
        <v>0</v>
      </c>
      <c r="I26" s="16">
        <v>9700</v>
      </c>
      <c r="J26" s="95">
        <f t="shared" si="2"/>
        <v>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'APRIL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'APRIL 2023'!H28</f>
        <v>188</v>
      </c>
      <c r="E28" s="139"/>
      <c r="F28" s="16">
        <f t="shared" si="0"/>
        <v>188</v>
      </c>
      <c r="G28" s="95">
        <v>22</v>
      </c>
      <c r="H28" s="16">
        <f t="shared" si="1"/>
        <v>166</v>
      </c>
      <c r="I28" s="16">
        <v>7500</v>
      </c>
      <c r="J28" s="95">
        <f t="shared" si="2"/>
        <v>1245000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'APRIL 2023'!H29</f>
        <v>50</v>
      </c>
      <c r="E29" s="139"/>
      <c r="F29" s="16">
        <f t="shared" si="0"/>
        <v>50</v>
      </c>
      <c r="G29" s="95">
        <v>1</v>
      </c>
      <c r="H29" s="16">
        <f t="shared" si="1"/>
        <v>49</v>
      </c>
      <c r="I29" s="16">
        <v>47500</v>
      </c>
      <c r="J29" s="95">
        <f t="shared" si="2"/>
        <v>2327500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'APRIL 2023'!H30</f>
        <v>109</v>
      </c>
      <c r="E30" s="139"/>
      <c r="F30" s="16">
        <f t="shared" si="0"/>
        <v>109</v>
      </c>
      <c r="G30" s="95">
        <v>15</v>
      </c>
      <c r="H30" s="16">
        <f t="shared" si="1"/>
        <v>94</v>
      </c>
      <c r="I30" s="16">
        <v>28500</v>
      </c>
      <c r="J30" s="95">
        <f t="shared" si="2"/>
        <v>2679000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'APRIL 2023'!H31</f>
        <v>3577</v>
      </c>
      <c r="E31" s="139"/>
      <c r="F31" s="16">
        <f t="shared" si="0"/>
        <v>3577</v>
      </c>
      <c r="G31" s="95">
        <v>654</v>
      </c>
      <c r="H31" s="16">
        <f t="shared" si="1"/>
        <v>2923</v>
      </c>
      <c r="I31" s="16">
        <v>3800</v>
      </c>
      <c r="J31" s="95">
        <f t="shared" si="2"/>
        <v>11107400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'APRIL 2023'!H32</f>
        <v>1465</v>
      </c>
      <c r="E32" s="139"/>
      <c r="F32" s="16">
        <f t="shared" si="0"/>
        <v>1465</v>
      </c>
      <c r="G32" s="95">
        <v>52</v>
      </c>
      <c r="H32" s="16">
        <f t="shared" si="1"/>
        <v>1413</v>
      </c>
      <c r="I32" s="16">
        <v>5700</v>
      </c>
      <c r="J32" s="95">
        <f t="shared" si="2"/>
        <v>8054100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'APRIL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'APRIL 2023'!H34</f>
        <v>111</v>
      </c>
      <c r="E34" s="139"/>
      <c r="F34" s="16">
        <f t="shared" si="0"/>
        <v>111</v>
      </c>
      <c r="G34" s="95">
        <v>2</v>
      </c>
      <c r="H34" s="16">
        <f t="shared" si="1"/>
        <v>109</v>
      </c>
      <c r="I34" s="16">
        <v>24000</v>
      </c>
      <c r="J34" s="95">
        <f t="shared" si="2"/>
        <v>2616000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'APRIL 2023'!H35</f>
        <v>13</v>
      </c>
      <c r="E35" s="139"/>
      <c r="F35" s="16">
        <f t="shared" si="0"/>
        <v>13</v>
      </c>
      <c r="G35" s="95">
        <v>2</v>
      </c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'APRIL 2023'!H36</f>
        <v>149</v>
      </c>
      <c r="E36" s="139"/>
      <c r="F36" s="16">
        <f t="shared" si="0"/>
        <v>149</v>
      </c>
      <c r="G36" s="95">
        <v>15</v>
      </c>
      <c r="H36" s="16">
        <f t="shared" si="1"/>
        <v>134</v>
      </c>
      <c r="I36" s="16">
        <v>5000</v>
      </c>
      <c r="J36" s="95">
        <f t="shared" si="2"/>
        <v>670000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'APRIL 2023'!H37</f>
        <v>28</v>
      </c>
      <c r="E37" s="139"/>
      <c r="F37" s="16">
        <f t="shared" si="0"/>
        <v>28</v>
      </c>
      <c r="G37" s="95">
        <v>17</v>
      </c>
      <c r="H37" s="16">
        <f t="shared" si="1"/>
        <v>11</v>
      </c>
      <c r="I37" s="16">
        <v>8000</v>
      </c>
      <c r="J37" s="95">
        <f t="shared" si="2"/>
        <v>88000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'APRIL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'APRIL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'APRIL 2023'!H40</f>
        <v>833</v>
      </c>
      <c r="E40" s="139"/>
      <c r="F40" s="16">
        <f t="shared" si="0"/>
        <v>833</v>
      </c>
      <c r="G40" s="95">
        <v>101</v>
      </c>
      <c r="H40" s="16">
        <f t="shared" si="1"/>
        <v>732</v>
      </c>
      <c r="I40" s="16">
        <v>60800</v>
      </c>
      <c r="J40" s="95">
        <f t="shared" si="2"/>
        <v>44505600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'APRIL 2023'!H41</f>
        <v>37</v>
      </c>
      <c r="E41" s="139"/>
      <c r="F41" s="16">
        <f t="shared" si="0"/>
        <v>37</v>
      </c>
      <c r="G41" s="95">
        <v>1</v>
      </c>
      <c r="H41" s="16">
        <f t="shared" si="1"/>
        <v>36</v>
      </c>
      <c r="I41" s="16">
        <v>72000</v>
      </c>
      <c r="J41" s="95">
        <f t="shared" si="2"/>
        <v>2592000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'APRIL 2023'!H42</f>
        <v>47</v>
      </c>
      <c r="E42" s="139"/>
      <c r="F42" s="16">
        <f t="shared" si="0"/>
        <v>47</v>
      </c>
      <c r="G42" s="95">
        <v>8</v>
      </c>
      <c r="H42" s="16">
        <f t="shared" si="1"/>
        <v>39</v>
      </c>
      <c r="I42" s="16">
        <v>55100</v>
      </c>
      <c r="J42" s="95">
        <f t="shared" si="2"/>
        <v>2148900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'APRIL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'APRIL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'APRIL 2023'!H45</f>
        <v>17</v>
      </c>
      <c r="E45" s="139"/>
      <c r="F45" s="16">
        <f t="shared" si="0"/>
        <v>17</v>
      </c>
      <c r="G45" s="95">
        <v>3</v>
      </c>
      <c r="H45" s="16">
        <f t="shared" si="1"/>
        <v>14</v>
      </c>
      <c r="I45" s="16">
        <v>541500</v>
      </c>
      <c r="J45" s="95">
        <f t="shared" si="2"/>
        <v>7581000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'APRIL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'APRIL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'APRIL 2023'!H48</f>
        <v>100</v>
      </c>
      <c r="E48" s="139"/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'APRIL 2023'!H49</f>
        <v>97</v>
      </c>
      <c r="E49" s="139"/>
      <c r="F49" s="16">
        <f t="shared" si="0"/>
        <v>97</v>
      </c>
      <c r="G49" s="95">
        <v>4</v>
      </c>
      <c r="H49" s="16">
        <f t="shared" si="1"/>
        <v>93</v>
      </c>
      <c r="I49" s="16">
        <v>20900</v>
      </c>
      <c r="J49" s="95">
        <f t="shared" si="2"/>
        <v>1943700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'APRIL 2023'!H50</f>
        <v>6</v>
      </c>
      <c r="E50" s="139"/>
      <c r="F50" s="16">
        <f t="shared" si="0"/>
        <v>6</v>
      </c>
      <c r="G50" s="95"/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'APRIL 2023'!H51</f>
        <v>14</v>
      </c>
      <c r="E51" s="139"/>
      <c r="F51" s="16">
        <f t="shared" si="0"/>
        <v>14</v>
      </c>
      <c r="G51" s="95">
        <v>2</v>
      </c>
      <c r="H51" s="16">
        <f t="shared" si="1"/>
        <v>12</v>
      </c>
      <c r="I51" s="16">
        <v>80200</v>
      </c>
      <c r="J51" s="95">
        <f t="shared" si="2"/>
        <v>962400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'APRIL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'APRIL 2023'!H53</f>
        <v>44</v>
      </c>
      <c r="E53" s="139"/>
      <c r="F53" s="16">
        <f t="shared" si="0"/>
        <v>44</v>
      </c>
      <c r="G53" s="95">
        <v>3</v>
      </c>
      <c r="H53" s="16">
        <f t="shared" si="1"/>
        <v>41</v>
      </c>
      <c r="I53" s="16">
        <v>5000</v>
      </c>
      <c r="J53" s="95">
        <f t="shared" si="2"/>
        <v>205000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'APRIL 2023'!H54</f>
        <v>57</v>
      </c>
      <c r="E54" s="139"/>
      <c r="F54" s="16">
        <f t="shared" si="0"/>
        <v>57</v>
      </c>
      <c r="G54" s="95">
        <v>7</v>
      </c>
      <c r="H54" s="16">
        <f t="shared" si="1"/>
        <v>50</v>
      </c>
      <c r="I54" s="16">
        <v>18525</v>
      </c>
      <c r="J54" s="95">
        <f t="shared" si="2"/>
        <v>926250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'APRIL 2023'!H55</f>
        <v>70</v>
      </c>
      <c r="E55" s="139"/>
      <c r="F55" s="16">
        <f t="shared" si="0"/>
        <v>70</v>
      </c>
      <c r="G55" s="95">
        <v>3</v>
      </c>
      <c r="H55" s="16">
        <f t="shared" si="1"/>
        <v>67</v>
      </c>
      <c r="I55" s="16">
        <v>18000</v>
      </c>
      <c r="J55" s="95">
        <f t="shared" si="2"/>
        <v>1206000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'APRIL 2023'!H56</f>
        <v>106</v>
      </c>
      <c r="E56" s="139"/>
      <c r="F56" s="16">
        <f t="shared" si="0"/>
        <v>106</v>
      </c>
      <c r="G56" s="95">
        <v>5</v>
      </c>
      <c r="H56" s="16">
        <f t="shared" si="1"/>
        <v>101</v>
      </c>
      <c r="I56" s="16">
        <v>13200</v>
      </c>
      <c r="J56" s="95">
        <f t="shared" si="2"/>
        <v>1333200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'APRIL 2023'!H57</f>
        <v>260</v>
      </c>
      <c r="E57" s="139"/>
      <c r="F57" s="16">
        <f t="shared" si="0"/>
        <v>260</v>
      </c>
      <c r="G57" s="95">
        <v>28</v>
      </c>
      <c r="H57" s="16">
        <f t="shared" si="1"/>
        <v>232</v>
      </c>
      <c r="I57" s="16">
        <v>20000</v>
      </c>
      <c r="J57" s="95">
        <f t="shared" si="2"/>
        <v>4640000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'APRIL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'APRIL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'APRIL 2023'!H60</f>
        <v>5</v>
      </c>
      <c r="E60" s="139"/>
      <c r="F60" s="16">
        <f t="shared" si="0"/>
        <v>5</v>
      </c>
      <c r="G60" s="95"/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'APRIL 2023'!H61</f>
        <v>5</v>
      </c>
      <c r="E61" s="139"/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'APRIL 2023'!H62</f>
        <v>93</v>
      </c>
      <c r="E62" s="139"/>
      <c r="F62" s="16">
        <f t="shared" si="0"/>
        <v>93</v>
      </c>
      <c r="G62" s="95">
        <v>7</v>
      </c>
      <c r="H62" s="16">
        <f t="shared" si="1"/>
        <v>86</v>
      </c>
      <c r="I62" s="16">
        <v>4000</v>
      </c>
      <c r="J62" s="95">
        <f t="shared" si="2"/>
        <v>344000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'APRIL 2023'!H63</f>
        <v>33</v>
      </c>
      <c r="E63" s="139"/>
      <c r="F63" s="16">
        <f t="shared" si="0"/>
        <v>33</v>
      </c>
      <c r="G63" s="95">
        <v>4</v>
      </c>
      <c r="H63" s="16">
        <f t="shared" si="1"/>
        <v>29</v>
      </c>
      <c r="I63" s="16">
        <v>6000</v>
      </c>
      <c r="J63" s="95">
        <f t="shared" si="2"/>
        <v>174000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'APRIL 2023'!H64</f>
        <v>21</v>
      </c>
      <c r="E64" s="142"/>
      <c r="F64" s="17">
        <f t="shared" si="0"/>
        <v>21</v>
      </c>
      <c r="G64" s="108">
        <v>14</v>
      </c>
      <c r="H64" s="17">
        <f t="shared" si="1"/>
        <v>7</v>
      </c>
      <c r="I64" s="17">
        <v>5000</v>
      </c>
      <c r="J64" s="108">
        <f>H64*I64</f>
        <v>35000</v>
      </c>
      <c r="K64" s="9"/>
    </row>
    <row r="65" spans="1:11" x14ac:dyDescent="0.25">
      <c r="A65" s="4"/>
      <c r="B65" s="47"/>
      <c r="C65" s="4"/>
      <c r="D65" s="48">
        <f>'APRIL 2023'!H65</f>
        <v>0</v>
      </c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'APRIL 2023'!H66</f>
        <v>19</v>
      </c>
      <c r="E66" s="139"/>
      <c r="F66" s="16">
        <f>D66+E66</f>
        <v>19</v>
      </c>
      <c r="G66" s="95">
        <v>5</v>
      </c>
      <c r="H66" s="16">
        <f>F66-G66</f>
        <v>14</v>
      </c>
      <c r="I66" s="16">
        <v>5000</v>
      </c>
      <c r="J66" s="95">
        <f>H66*I66</f>
        <v>70000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'APRIL 2023'!H67</f>
        <v>11</v>
      </c>
      <c r="E67" s="139"/>
      <c r="F67" s="16">
        <f t="shared" ref="F67:F129" si="3">D67+E67</f>
        <v>11</v>
      </c>
      <c r="G67" s="95"/>
      <c r="H67" s="16">
        <f t="shared" ref="H67:H129" si="4">F67-G67</f>
        <v>11</v>
      </c>
      <c r="I67" s="16">
        <v>16500</v>
      </c>
      <c r="J67" s="95">
        <f t="shared" ref="J67:J129" si="5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'APRIL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'APRIL 2023'!H69</f>
        <v>21</v>
      </c>
      <c r="E69" s="139"/>
      <c r="F69" s="16">
        <f t="shared" si="3"/>
        <v>21</v>
      </c>
      <c r="G69" s="95">
        <v>3</v>
      </c>
      <c r="H69" s="16">
        <f t="shared" si="4"/>
        <v>18</v>
      </c>
      <c r="I69" s="16">
        <v>10500</v>
      </c>
      <c r="J69" s="95">
        <f t="shared" si="5"/>
        <v>189000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'APRIL 2023'!H70</f>
        <v>77</v>
      </c>
      <c r="E70" s="139"/>
      <c r="F70" s="16">
        <f t="shared" si="3"/>
        <v>77</v>
      </c>
      <c r="G70" s="95">
        <v>7</v>
      </c>
      <c r="H70" s="16">
        <f t="shared" si="4"/>
        <v>70</v>
      </c>
      <c r="I70" s="16">
        <v>19500</v>
      </c>
      <c r="J70" s="95">
        <f t="shared" si="5"/>
        <v>1365000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'APRIL 2023'!H71</f>
        <v>64</v>
      </c>
      <c r="E71" s="139"/>
      <c r="F71" s="16">
        <f t="shared" si="3"/>
        <v>64</v>
      </c>
      <c r="G71" s="95">
        <v>5</v>
      </c>
      <c r="H71" s="16">
        <f t="shared" si="4"/>
        <v>59</v>
      </c>
      <c r="I71" s="16">
        <v>30500</v>
      </c>
      <c r="J71" s="95">
        <f t="shared" si="5"/>
        <v>1799500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'APRIL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'APRIL 2023'!H73</f>
        <v>96</v>
      </c>
      <c r="E73" s="139"/>
      <c r="F73" s="16">
        <f t="shared" si="3"/>
        <v>96</v>
      </c>
      <c r="G73" s="95">
        <v>1</v>
      </c>
      <c r="H73" s="16">
        <f t="shared" si="4"/>
        <v>95</v>
      </c>
      <c r="I73" s="16">
        <v>52250</v>
      </c>
      <c r="J73" s="95">
        <f t="shared" si="5"/>
        <v>4963750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'APRIL 2023'!H74</f>
        <v>108</v>
      </c>
      <c r="E74" s="139"/>
      <c r="F74" s="16">
        <f t="shared" si="3"/>
        <v>108</v>
      </c>
      <c r="G74" s="95">
        <v>4</v>
      </c>
      <c r="H74" s="16">
        <f t="shared" si="4"/>
        <v>104</v>
      </c>
      <c r="I74" s="16">
        <v>4275</v>
      </c>
      <c r="J74" s="95">
        <f t="shared" si="5"/>
        <v>444600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'APRIL 2023'!H75</f>
        <v>118</v>
      </c>
      <c r="E75" s="139"/>
      <c r="F75" s="16">
        <f t="shared" si="3"/>
        <v>118</v>
      </c>
      <c r="G75" s="95">
        <v>5</v>
      </c>
      <c r="H75" s="16">
        <f t="shared" si="4"/>
        <v>113</v>
      </c>
      <c r="I75" s="16">
        <v>2800</v>
      </c>
      <c r="J75" s="95">
        <f t="shared" si="5"/>
        <v>316400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'APRIL 2023'!H76</f>
        <v>509</v>
      </c>
      <c r="E76" s="139"/>
      <c r="F76" s="16">
        <f t="shared" si="3"/>
        <v>509</v>
      </c>
      <c r="G76" s="95">
        <v>61</v>
      </c>
      <c r="H76" s="16">
        <f t="shared" si="4"/>
        <v>448</v>
      </c>
      <c r="I76" s="16">
        <v>11400</v>
      </c>
      <c r="J76" s="95">
        <f t="shared" si="5"/>
        <v>5107200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'APRIL 2023'!H77</f>
        <v>563</v>
      </c>
      <c r="E77" s="139"/>
      <c r="F77" s="16">
        <f t="shared" si="3"/>
        <v>563</v>
      </c>
      <c r="G77" s="95">
        <v>25</v>
      </c>
      <c r="H77" s="16">
        <f t="shared" si="4"/>
        <v>538</v>
      </c>
      <c r="I77" s="16">
        <v>14250</v>
      </c>
      <c r="J77" s="95">
        <f t="shared" si="5"/>
        <v>7666500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'APRIL 2023'!H78</f>
        <v>101</v>
      </c>
      <c r="E78" s="139"/>
      <c r="F78" s="16">
        <f t="shared" si="3"/>
        <v>101</v>
      </c>
      <c r="G78" s="95">
        <v>3</v>
      </c>
      <c r="H78" s="16">
        <f t="shared" si="4"/>
        <v>98</v>
      </c>
      <c r="I78" s="16">
        <v>12350</v>
      </c>
      <c r="J78" s="95">
        <f t="shared" si="5"/>
        <v>1210300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'APRIL 2023'!H79</f>
        <v>3882</v>
      </c>
      <c r="E79" s="139"/>
      <c r="F79" s="16">
        <f t="shared" si="3"/>
        <v>3882</v>
      </c>
      <c r="G79" s="95">
        <v>180</v>
      </c>
      <c r="H79" s="16">
        <f t="shared" si="4"/>
        <v>3702</v>
      </c>
      <c r="I79" s="16">
        <v>1330</v>
      </c>
      <c r="J79" s="95">
        <f t="shared" si="5"/>
        <v>4923660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'APRIL 2023'!H80</f>
        <v>2175</v>
      </c>
      <c r="E80" s="139"/>
      <c r="F80" s="16">
        <f t="shared" si="3"/>
        <v>2175</v>
      </c>
      <c r="G80" s="95">
        <v>1166</v>
      </c>
      <c r="H80" s="16">
        <f t="shared" si="4"/>
        <v>1009</v>
      </c>
      <c r="I80" s="16">
        <v>1900</v>
      </c>
      <c r="J80" s="95">
        <f t="shared" si="5"/>
        <v>1917100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'APRIL 2023'!H81</f>
        <v>493</v>
      </c>
      <c r="E81" s="139"/>
      <c r="F81" s="16">
        <f t="shared" si="3"/>
        <v>493</v>
      </c>
      <c r="G81" s="95"/>
      <c r="H81" s="16">
        <f t="shared" si="4"/>
        <v>493</v>
      </c>
      <c r="I81" s="16">
        <v>15675</v>
      </c>
      <c r="J81" s="95">
        <f t="shared" si="5"/>
        <v>7727775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'APRIL 2023'!H82</f>
        <v>442</v>
      </c>
      <c r="E82" s="139"/>
      <c r="F82" s="16">
        <f t="shared" si="3"/>
        <v>442</v>
      </c>
      <c r="G82" s="95">
        <v>10</v>
      </c>
      <c r="H82" s="16">
        <f t="shared" si="4"/>
        <v>432</v>
      </c>
      <c r="I82" s="16">
        <v>13900</v>
      </c>
      <c r="J82" s="95">
        <f t="shared" si="5"/>
        <v>6004800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'APRIL 2023'!H83</f>
        <v>23</v>
      </c>
      <c r="E83" s="139"/>
      <c r="F83" s="16">
        <f t="shared" si="3"/>
        <v>23</v>
      </c>
      <c r="G83" s="95"/>
      <c r="H83" s="16">
        <f t="shared" si="4"/>
        <v>23</v>
      </c>
      <c r="I83" s="16">
        <v>11400</v>
      </c>
      <c r="J83" s="95">
        <f t="shared" si="5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'APRIL 2023'!H84</f>
        <v>44</v>
      </c>
      <c r="E84" s="139"/>
      <c r="F84" s="16">
        <f t="shared" si="3"/>
        <v>44</v>
      </c>
      <c r="G84" s="95"/>
      <c r="H84" s="16">
        <f t="shared" si="4"/>
        <v>44</v>
      </c>
      <c r="I84" s="16">
        <v>14000</v>
      </c>
      <c r="J84" s="95">
        <f t="shared" si="5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'APRIL 2023'!H85</f>
        <v>13</v>
      </c>
      <c r="E85" s="139"/>
      <c r="F85" s="16">
        <f t="shared" si="3"/>
        <v>13</v>
      </c>
      <c r="G85" s="95"/>
      <c r="H85" s="16">
        <f t="shared" si="4"/>
        <v>13</v>
      </c>
      <c r="I85" s="16">
        <v>14000</v>
      </c>
      <c r="J85" s="95">
        <f t="shared" si="5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'APRIL 2023'!H86</f>
        <v>100</v>
      </c>
      <c r="E86" s="139"/>
      <c r="F86" s="16">
        <f t="shared" si="3"/>
        <v>100</v>
      </c>
      <c r="G86" s="95">
        <v>11</v>
      </c>
      <c r="H86" s="16">
        <f t="shared" si="4"/>
        <v>89</v>
      </c>
      <c r="I86" s="16">
        <v>14850</v>
      </c>
      <c r="J86" s="95">
        <f t="shared" si="5"/>
        <v>1321650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'APRIL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'APRIL 2023'!H88</f>
        <v>55</v>
      </c>
      <c r="E88" s="139"/>
      <c r="F88" s="16">
        <f t="shared" si="3"/>
        <v>55</v>
      </c>
      <c r="G88" s="95">
        <v>8</v>
      </c>
      <c r="H88" s="16">
        <f t="shared" si="4"/>
        <v>47</v>
      </c>
      <c r="I88" s="16">
        <v>12350</v>
      </c>
      <c r="J88" s="95">
        <f t="shared" si="5"/>
        <v>580450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'APRIL 2023'!H89</f>
        <v>22</v>
      </c>
      <c r="E89" s="139">
        <v>200</v>
      </c>
      <c r="F89" s="16">
        <f t="shared" si="3"/>
        <v>222</v>
      </c>
      <c r="G89" s="95"/>
      <c r="H89" s="16">
        <f t="shared" si="4"/>
        <v>222</v>
      </c>
      <c r="I89" s="16">
        <v>475</v>
      </c>
      <c r="J89" s="95">
        <f t="shared" si="5"/>
        <v>105450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'APRIL 2023'!H90</f>
        <v>2</v>
      </c>
      <c r="E90" s="139"/>
      <c r="F90" s="16">
        <f t="shared" si="3"/>
        <v>2</v>
      </c>
      <c r="G90" s="95"/>
      <c r="H90" s="16">
        <f t="shared" si="4"/>
        <v>2</v>
      </c>
      <c r="I90" s="16">
        <v>13500</v>
      </c>
      <c r="J90" s="95">
        <f t="shared" si="5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'APRIL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'APRIL 2023'!H92</f>
        <v>216</v>
      </c>
      <c r="E92" s="139"/>
      <c r="F92" s="16">
        <f t="shared" si="3"/>
        <v>216</v>
      </c>
      <c r="G92" s="95">
        <v>2</v>
      </c>
      <c r="H92" s="16">
        <f t="shared" si="4"/>
        <v>214</v>
      </c>
      <c r="I92" s="16">
        <v>18525</v>
      </c>
      <c r="J92" s="95">
        <f t="shared" si="5"/>
        <v>3964350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'APRIL 2023'!H93</f>
        <v>610</v>
      </c>
      <c r="E93" s="139"/>
      <c r="F93" s="16">
        <f t="shared" si="3"/>
        <v>610</v>
      </c>
      <c r="G93" s="95">
        <v>110</v>
      </c>
      <c r="H93" s="16">
        <f t="shared" si="4"/>
        <v>500</v>
      </c>
      <c r="I93" s="16">
        <v>570</v>
      </c>
      <c r="J93" s="95">
        <f t="shared" si="5"/>
        <v>285000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'APRIL 2023'!H94</f>
        <v>48</v>
      </c>
      <c r="E94" s="139"/>
      <c r="F94" s="16">
        <f t="shared" si="3"/>
        <v>48</v>
      </c>
      <c r="G94" s="95">
        <v>1</v>
      </c>
      <c r="H94" s="16">
        <f t="shared" si="4"/>
        <v>47</v>
      </c>
      <c r="I94" s="8">
        <v>4750</v>
      </c>
      <c r="J94" s="95">
        <f t="shared" si="5"/>
        <v>223250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'APRIL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'APRIL 2023'!H96</f>
        <v>86</v>
      </c>
      <c r="E96" s="139"/>
      <c r="F96" s="16">
        <f t="shared" si="3"/>
        <v>86</v>
      </c>
      <c r="G96" s="95">
        <v>2</v>
      </c>
      <c r="H96" s="16">
        <f t="shared" si="4"/>
        <v>84</v>
      </c>
      <c r="I96" s="16">
        <v>24000</v>
      </c>
      <c r="J96" s="95">
        <f t="shared" si="5"/>
        <v>2016000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'APRIL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'APRIL 2023'!H98</f>
        <v>13</v>
      </c>
      <c r="E98" s="139"/>
      <c r="F98" s="16">
        <f t="shared" si="3"/>
        <v>13</v>
      </c>
      <c r="G98" s="95">
        <v>2</v>
      </c>
      <c r="H98" s="16">
        <f t="shared" si="4"/>
        <v>11</v>
      </c>
      <c r="I98" s="16">
        <v>13700</v>
      </c>
      <c r="J98" s="95">
        <f t="shared" si="5"/>
        <v>150700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f>'APRIL 2023'!H99</f>
        <v>0</v>
      </c>
      <c r="E99" s="139">
        <v>12</v>
      </c>
      <c r="F99" s="16">
        <f t="shared" si="3"/>
        <v>12</v>
      </c>
      <c r="G99" s="95"/>
      <c r="H99" s="16">
        <f t="shared" si="4"/>
        <v>12</v>
      </c>
      <c r="I99" s="16">
        <v>8550</v>
      </c>
      <c r="J99" s="95">
        <f t="shared" si="5"/>
        <v>102600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'APRIL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'APRIL 2023'!H101</f>
        <v>19</v>
      </c>
      <c r="E101" s="139"/>
      <c r="F101" s="16">
        <f t="shared" si="3"/>
        <v>19</v>
      </c>
      <c r="G101" s="95"/>
      <c r="H101" s="16">
        <f t="shared" si="4"/>
        <v>19</v>
      </c>
      <c r="I101" s="16">
        <v>38400</v>
      </c>
      <c r="J101" s="95">
        <f t="shared" si="5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'APRIL 2023'!H102</f>
        <v>0</v>
      </c>
      <c r="E102" s="139"/>
      <c r="F102" s="16">
        <f t="shared" si="3"/>
        <v>0</v>
      </c>
      <c r="G102" s="95"/>
      <c r="H102" s="16">
        <f t="shared" si="4"/>
        <v>0</v>
      </c>
      <c r="I102" s="8">
        <v>82000</v>
      </c>
      <c r="J102" s="95">
        <f t="shared" si="5"/>
        <v>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'APRIL 2023'!H103</f>
        <v>3100</v>
      </c>
      <c r="E103" s="139"/>
      <c r="F103" s="16">
        <f t="shared" si="3"/>
        <v>3100</v>
      </c>
      <c r="G103" s="95">
        <v>594</v>
      </c>
      <c r="H103" s="16">
        <f t="shared" si="4"/>
        <v>2506</v>
      </c>
      <c r="I103" s="16">
        <v>7600</v>
      </c>
      <c r="J103" s="95">
        <f t="shared" si="5"/>
        <v>19045600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'APRIL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'APRIL 2023'!H105</f>
        <v>3630</v>
      </c>
      <c r="E105" s="139"/>
      <c r="F105" s="16">
        <f t="shared" si="3"/>
        <v>3630</v>
      </c>
      <c r="G105" s="95">
        <v>360</v>
      </c>
      <c r="H105" s="16">
        <f t="shared" si="4"/>
        <v>3270</v>
      </c>
      <c r="I105" s="16">
        <v>11400</v>
      </c>
      <c r="J105" s="95">
        <f t="shared" si="5"/>
        <v>37278000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'APRIL 2023'!H106</f>
        <v>135</v>
      </c>
      <c r="E106" s="139"/>
      <c r="F106" s="16">
        <f t="shared" si="3"/>
        <v>135</v>
      </c>
      <c r="G106" s="95">
        <v>9</v>
      </c>
      <c r="H106" s="16">
        <f t="shared" si="4"/>
        <v>126</v>
      </c>
      <c r="I106" s="16">
        <v>90250</v>
      </c>
      <c r="J106" s="95">
        <f t="shared" si="5"/>
        <v>11371500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'APRIL 2023'!H107</f>
        <v>43</v>
      </c>
      <c r="E107" s="139"/>
      <c r="F107" s="16">
        <f t="shared" si="3"/>
        <v>43</v>
      </c>
      <c r="G107" s="95"/>
      <c r="H107" s="16">
        <f t="shared" si="4"/>
        <v>43</v>
      </c>
      <c r="I107" s="16">
        <v>10000</v>
      </c>
      <c r="J107" s="95">
        <f t="shared" si="5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'APRIL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'APRIL 2023'!H109</f>
        <v>49</v>
      </c>
      <c r="E109" s="139"/>
      <c r="F109" s="16">
        <f t="shared" si="3"/>
        <v>49</v>
      </c>
      <c r="G109" s="95"/>
      <c r="H109" s="16">
        <f t="shared" si="4"/>
        <v>49</v>
      </c>
      <c r="I109" s="8">
        <v>6500</v>
      </c>
      <c r="J109" s="95">
        <f t="shared" si="5"/>
        <v>318500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'APRIL 2023'!H110</f>
        <v>20</v>
      </c>
      <c r="E110" s="139"/>
      <c r="F110" s="16">
        <f t="shared" si="3"/>
        <v>20</v>
      </c>
      <c r="G110" s="95">
        <v>1</v>
      </c>
      <c r="H110" s="16">
        <f t="shared" si="4"/>
        <v>19</v>
      </c>
      <c r="I110" s="8">
        <v>18050</v>
      </c>
      <c r="J110" s="95">
        <f t="shared" si="5"/>
        <v>342950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'APRIL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'APRIL 2023'!H112</f>
        <v>58</v>
      </c>
      <c r="E112" s="139"/>
      <c r="F112" s="16">
        <f t="shared" si="3"/>
        <v>58</v>
      </c>
      <c r="G112" s="95">
        <v>9</v>
      </c>
      <c r="H112" s="16">
        <f t="shared" si="4"/>
        <v>49</v>
      </c>
      <c r="I112" s="16">
        <v>18000</v>
      </c>
      <c r="J112" s="95">
        <f t="shared" si="5"/>
        <v>882000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'APRIL 2023'!H113</f>
        <v>100</v>
      </c>
      <c r="E113" s="139"/>
      <c r="F113" s="16">
        <f t="shared" si="3"/>
        <v>100</v>
      </c>
      <c r="G113" s="95">
        <v>4</v>
      </c>
      <c r="H113" s="16">
        <f t="shared" si="4"/>
        <v>96</v>
      </c>
      <c r="I113" s="8">
        <v>42750</v>
      </c>
      <c r="J113" s="95">
        <f t="shared" si="5"/>
        <v>4104000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'APRIL 2023'!H114</f>
        <v>90</v>
      </c>
      <c r="E114" s="139"/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'APRIL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'APRIL 2023'!H116</f>
        <v>168</v>
      </c>
      <c r="E116" s="139"/>
      <c r="F116" s="16">
        <f t="shared" si="3"/>
        <v>168</v>
      </c>
      <c r="G116" s="95">
        <v>32</v>
      </c>
      <c r="H116" s="16">
        <f t="shared" si="4"/>
        <v>136</v>
      </c>
      <c r="I116" s="8">
        <v>9500</v>
      </c>
      <c r="J116" s="95">
        <f t="shared" si="5"/>
        <v>1292000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'APRIL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'APRIL 2023'!H118</f>
        <v>30</v>
      </c>
      <c r="E118" s="139"/>
      <c r="F118" s="16">
        <f t="shared" si="3"/>
        <v>30</v>
      </c>
      <c r="G118" s="95">
        <v>1</v>
      </c>
      <c r="H118" s="16">
        <f t="shared" si="4"/>
        <v>29</v>
      </c>
      <c r="I118" s="8">
        <v>22500</v>
      </c>
      <c r="J118" s="95">
        <f t="shared" si="5"/>
        <v>652500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'APRIL 2023'!H119</f>
        <v>208</v>
      </c>
      <c r="E119" s="139"/>
      <c r="F119" s="16">
        <f t="shared" si="3"/>
        <v>208</v>
      </c>
      <c r="G119" s="95">
        <v>10</v>
      </c>
      <c r="H119" s="16">
        <f t="shared" si="4"/>
        <v>198</v>
      </c>
      <c r="I119" s="8">
        <v>6650</v>
      </c>
      <c r="J119" s="95">
        <f t="shared" si="5"/>
        <v>1316700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'APRIL 2023'!H120</f>
        <v>80</v>
      </c>
      <c r="E120" s="139"/>
      <c r="F120" s="16">
        <f t="shared" si="3"/>
        <v>80</v>
      </c>
      <c r="G120" s="95">
        <v>10</v>
      </c>
      <c r="H120" s="16">
        <f t="shared" si="4"/>
        <v>70</v>
      </c>
      <c r="I120" s="8">
        <v>3800</v>
      </c>
      <c r="J120" s="95">
        <f t="shared" si="5"/>
        <v>266000</v>
      </c>
      <c r="K120" s="11" t="s">
        <v>15</v>
      </c>
    </row>
    <row r="121" spans="1:11" x14ac:dyDescent="0.25">
      <c r="A121" s="5">
        <v>110</v>
      </c>
      <c r="B121" s="10" t="s">
        <v>403</v>
      </c>
      <c r="C121" s="9" t="s">
        <v>18</v>
      </c>
      <c r="D121" s="16">
        <f>'APRIL 2023'!H121</f>
        <v>0</v>
      </c>
      <c r="E121" s="139">
        <v>100</v>
      </c>
      <c r="F121" s="16">
        <f t="shared" si="3"/>
        <v>100</v>
      </c>
      <c r="G121" s="95">
        <v>100</v>
      </c>
      <c r="H121" s="16">
        <f t="shared" si="4"/>
        <v>0</v>
      </c>
      <c r="I121" s="8">
        <v>85500</v>
      </c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'APRIL 2023'!H122</f>
        <v>4</v>
      </c>
      <c r="E122" s="139"/>
      <c r="F122" s="16">
        <f t="shared" si="3"/>
        <v>4</v>
      </c>
      <c r="G122" s="95">
        <v>1</v>
      </c>
      <c r="H122" s="16">
        <f t="shared" si="4"/>
        <v>3</v>
      </c>
      <c r="I122" s="8">
        <v>82000</v>
      </c>
      <c r="J122" s="95">
        <f t="shared" si="5"/>
        <v>246000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'APRIL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'APRIL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'APRIL 2023'!H125</f>
        <v>227</v>
      </c>
      <c r="E125" s="139"/>
      <c r="F125" s="16">
        <f t="shared" si="3"/>
        <v>227</v>
      </c>
      <c r="G125" s="95">
        <v>1</v>
      </c>
      <c r="H125" s="16">
        <f t="shared" si="4"/>
        <v>226</v>
      </c>
      <c r="I125" s="8">
        <v>47000</v>
      </c>
      <c r="J125" s="95">
        <f t="shared" si="5"/>
        <v>10622000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'APRIL 2023'!H126</f>
        <v>0</v>
      </c>
      <c r="E126" s="145"/>
      <c r="F126" s="16">
        <f t="shared" si="3"/>
        <v>0</v>
      </c>
      <c r="G126" s="110"/>
      <c r="H126" s="16">
        <f t="shared" si="4"/>
        <v>0</v>
      </c>
      <c r="I126" s="8">
        <v>6000</v>
      </c>
      <c r="J126" s="110">
        <f t="shared" si="5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'APRIL 2023'!H127</f>
        <v>72</v>
      </c>
      <c r="E127" s="139"/>
      <c r="F127" s="16">
        <f t="shared" si="3"/>
        <v>72</v>
      </c>
      <c r="G127" s="95">
        <v>2</v>
      </c>
      <c r="H127" s="16">
        <f t="shared" si="4"/>
        <v>70</v>
      </c>
      <c r="I127" s="16">
        <v>14000</v>
      </c>
      <c r="J127" s="95">
        <f t="shared" si="5"/>
        <v>980000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'APRIL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'APRIL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8">
        <f>'APRIL 2023'!H130</f>
        <v>0</v>
      </c>
      <c r="E130" s="141"/>
      <c r="F130" s="48"/>
      <c r="G130" s="107"/>
      <c r="H130" s="48"/>
      <c r="I130" s="48"/>
      <c r="J130" s="107"/>
      <c r="K130" s="218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'APRIL 2023'!H131</f>
        <v>1140</v>
      </c>
      <c r="E131" s="139"/>
      <c r="F131" s="16">
        <f>D131+E131</f>
        <v>1140</v>
      </c>
      <c r="G131" s="95">
        <v>40</v>
      </c>
      <c r="H131" s="16">
        <f>F131-G131</f>
        <v>1100</v>
      </c>
      <c r="I131" s="16">
        <v>1425</v>
      </c>
      <c r="J131" s="95">
        <f>H131*I131</f>
        <v>1567500</v>
      </c>
      <c r="K131" s="21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'APRIL 2023'!H132</f>
        <v>0</v>
      </c>
      <c r="E132" s="139"/>
      <c r="F132" s="16">
        <f t="shared" ref="F132:F142" si="6">D132+E132</f>
        <v>0</v>
      </c>
      <c r="G132" s="95"/>
      <c r="H132" s="16">
        <f t="shared" ref="H132:H142" si="7">F132-G132</f>
        <v>0</v>
      </c>
      <c r="I132" s="16">
        <v>55000</v>
      </c>
      <c r="J132" s="95">
        <f t="shared" ref="J132:J137" si="8">H132*I132</f>
        <v>0</v>
      </c>
      <c r="K132" s="21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'APRIL 2023'!H133</f>
        <v>2005</v>
      </c>
      <c r="E133" s="139"/>
      <c r="F133" s="16">
        <f t="shared" si="6"/>
        <v>2005</v>
      </c>
      <c r="G133" s="95">
        <v>220</v>
      </c>
      <c r="H133" s="16">
        <f t="shared" si="7"/>
        <v>1785</v>
      </c>
      <c r="I133" s="16">
        <v>2375</v>
      </c>
      <c r="J133" s="95">
        <f t="shared" si="8"/>
        <v>4239375</v>
      </c>
      <c r="K133" s="21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'APRIL 2023'!H134</f>
        <v>2300</v>
      </c>
      <c r="E134" s="139"/>
      <c r="F134" s="16">
        <f t="shared" si="6"/>
        <v>2300</v>
      </c>
      <c r="G134" s="95">
        <v>200</v>
      </c>
      <c r="H134" s="16">
        <f t="shared" si="7"/>
        <v>2100</v>
      </c>
      <c r="I134" s="16">
        <v>2375</v>
      </c>
      <c r="J134" s="95">
        <f t="shared" si="8"/>
        <v>4987500</v>
      </c>
      <c r="K134" s="21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'APRIL 2023'!H135</f>
        <v>20</v>
      </c>
      <c r="E135" s="139"/>
      <c r="F135" s="16">
        <f t="shared" si="6"/>
        <v>20</v>
      </c>
      <c r="G135" s="95"/>
      <c r="H135" s="16">
        <f t="shared" si="7"/>
        <v>20</v>
      </c>
      <c r="I135" s="16">
        <v>5700</v>
      </c>
      <c r="J135" s="95">
        <f t="shared" si="8"/>
        <v>114000</v>
      </c>
      <c r="K135" s="21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'APRIL 2023'!H136</f>
        <v>5</v>
      </c>
      <c r="E136" s="139"/>
      <c r="F136" s="16">
        <f t="shared" si="6"/>
        <v>5</v>
      </c>
      <c r="G136" s="95"/>
      <c r="H136" s="16">
        <f t="shared" si="7"/>
        <v>5</v>
      </c>
      <c r="I136" s="16">
        <v>148000</v>
      </c>
      <c r="J136" s="95">
        <f t="shared" si="8"/>
        <v>740000</v>
      </c>
      <c r="K136" s="219" t="s">
        <v>15</v>
      </c>
    </row>
    <row r="137" spans="1:11" x14ac:dyDescent="0.25">
      <c r="A137" s="11">
        <v>125</v>
      </c>
      <c r="B137" s="7" t="s">
        <v>381</v>
      </c>
      <c r="C137" s="11" t="s">
        <v>51</v>
      </c>
      <c r="D137" s="8">
        <f>'APRIL 2023'!H137</f>
        <v>100</v>
      </c>
      <c r="E137" s="145"/>
      <c r="F137" s="16">
        <f t="shared" si="6"/>
        <v>100</v>
      </c>
      <c r="G137" s="110"/>
      <c r="H137" s="16">
        <f t="shared" si="7"/>
        <v>100</v>
      </c>
      <c r="I137" s="8">
        <v>900</v>
      </c>
      <c r="J137" s="110">
        <f t="shared" si="8"/>
        <v>90000</v>
      </c>
      <c r="K137" s="172"/>
    </row>
    <row r="138" spans="1:11" x14ac:dyDescent="0.25">
      <c r="A138" s="11">
        <v>125</v>
      </c>
      <c r="B138" s="10" t="s">
        <v>148</v>
      </c>
      <c r="C138" s="9" t="s">
        <v>70</v>
      </c>
      <c r="D138" s="16">
        <f>'APRIL 2023'!H138</f>
        <v>0</v>
      </c>
      <c r="E138" s="139"/>
      <c r="F138" s="16">
        <f t="shared" si="6"/>
        <v>0</v>
      </c>
      <c r="G138" s="95"/>
      <c r="H138" s="16">
        <f t="shared" si="7"/>
        <v>0</v>
      </c>
      <c r="I138" s="16"/>
      <c r="J138" s="95"/>
      <c r="K138" s="220"/>
    </row>
    <row r="139" spans="1:11" x14ac:dyDescent="0.25">
      <c r="A139" s="11">
        <v>126</v>
      </c>
      <c r="B139" s="10" t="s">
        <v>251</v>
      </c>
      <c r="C139" s="9" t="s">
        <v>18</v>
      </c>
      <c r="D139" s="16">
        <f>'APRIL 2023'!H139</f>
        <v>0</v>
      </c>
      <c r="E139" s="139"/>
      <c r="F139" s="16">
        <f t="shared" si="6"/>
        <v>0</v>
      </c>
      <c r="G139" s="95"/>
      <c r="H139" s="16">
        <f t="shared" si="7"/>
        <v>0</v>
      </c>
      <c r="I139" s="16">
        <v>94700</v>
      </c>
      <c r="J139" s="95">
        <f>H139*I139</f>
        <v>0</v>
      </c>
      <c r="K139" s="219"/>
    </row>
    <row r="140" spans="1:11" x14ac:dyDescent="0.25">
      <c r="A140" s="11">
        <v>127</v>
      </c>
      <c r="B140" s="10" t="s">
        <v>149</v>
      </c>
      <c r="C140" s="9" t="s">
        <v>18</v>
      </c>
      <c r="D140" s="16">
        <f>'APRIL 2023'!H140</f>
        <v>11</v>
      </c>
      <c r="E140" s="139"/>
      <c r="F140" s="16">
        <f t="shared" si="6"/>
        <v>11</v>
      </c>
      <c r="G140" s="95"/>
      <c r="H140" s="16">
        <f t="shared" si="7"/>
        <v>11</v>
      </c>
      <c r="I140" s="16">
        <v>116700</v>
      </c>
      <c r="J140" s="95">
        <f t="shared" ref="J140:J142" si="9">H140*I140</f>
        <v>1283700</v>
      </c>
      <c r="K140" s="219" t="s">
        <v>15</v>
      </c>
    </row>
    <row r="141" spans="1:11" x14ac:dyDescent="0.25">
      <c r="A141" s="11">
        <v>128</v>
      </c>
      <c r="B141" s="10" t="s">
        <v>151</v>
      </c>
      <c r="C141" s="9" t="s">
        <v>18</v>
      </c>
      <c r="D141" s="16">
        <f>'APRIL 2023'!H141</f>
        <v>30</v>
      </c>
      <c r="E141" s="139"/>
      <c r="F141" s="16">
        <f t="shared" si="6"/>
        <v>30</v>
      </c>
      <c r="G141" s="95"/>
      <c r="H141" s="16">
        <f t="shared" si="7"/>
        <v>30</v>
      </c>
      <c r="I141" s="16">
        <v>30000</v>
      </c>
      <c r="J141" s="95">
        <f t="shared" si="9"/>
        <v>900000</v>
      </c>
      <c r="K141" s="219" t="s">
        <v>15</v>
      </c>
    </row>
    <row r="142" spans="1:11" x14ac:dyDescent="0.25">
      <c r="A142" s="9">
        <v>129</v>
      </c>
      <c r="B142" s="10" t="s">
        <v>402</v>
      </c>
      <c r="C142" s="9" t="s">
        <v>18</v>
      </c>
      <c r="D142" s="51">
        <f>'APRIL 2023'!H142</f>
        <v>50</v>
      </c>
      <c r="E142" s="144"/>
      <c r="F142" s="16">
        <f t="shared" si="6"/>
        <v>50</v>
      </c>
      <c r="G142" s="100"/>
      <c r="H142" s="16">
        <f t="shared" si="7"/>
        <v>50</v>
      </c>
      <c r="I142" s="51">
        <v>21375</v>
      </c>
      <c r="J142" s="100">
        <f t="shared" si="9"/>
        <v>1068750</v>
      </c>
      <c r="K142" s="21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310306010</v>
      </c>
      <c r="J144" s="394"/>
      <c r="K144" s="219"/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386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'APRIL 2023'!H152</f>
        <v>30</v>
      </c>
      <c r="E152" s="159"/>
      <c r="F152" s="96">
        <f>D152+E152</f>
        <v>30</v>
      </c>
      <c r="G152" s="124"/>
      <c r="H152" s="96">
        <f>F152-G152</f>
        <v>30</v>
      </c>
      <c r="I152" s="96">
        <v>280000</v>
      </c>
      <c r="J152" s="124">
        <f>H152*I152</f>
        <v>8400000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'APRIL 2023'!H153</f>
        <v>322</v>
      </c>
      <c r="E153" s="159"/>
      <c r="F153" s="96">
        <f t="shared" ref="F153:F160" si="10">D153+E153</f>
        <v>322</v>
      </c>
      <c r="G153" s="124">
        <v>88</v>
      </c>
      <c r="H153" s="96">
        <f t="shared" ref="H153:H160" si="11">F153-G153</f>
        <v>234</v>
      </c>
      <c r="I153" s="96">
        <v>66701</v>
      </c>
      <c r="J153" s="124">
        <f t="shared" ref="J153:J160" si="12">H153*I153</f>
        <v>15608034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'APRIL 2023'!H154</f>
        <v>40</v>
      </c>
      <c r="E154" s="159"/>
      <c r="F154" s="96">
        <f t="shared" si="10"/>
        <v>40</v>
      </c>
      <c r="G154" s="124"/>
      <c r="H154" s="96">
        <f t="shared" si="11"/>
        <v>40</v>
      </c>
      <c r="I154" s="96">
        <v>55000</v>
      </c>
      <c r="J154" s="124">
        <f t="shared" si="12"/>
        <v>2200000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'APRIL 2023'!H155</f>
        <v>284</v>
      </c>
      <c r="E155" s="159"/>
      <c r="F155" s="96">
        <f t="shared" si="10"/>
        <v>284</v>
      </c>
      <c r="G155" s="124">
        <v>42</v>
      </c>
      <c r="H155" s="96">
        <f t="shared" si="11"/>
        <v>242</v>
      </c>
      <c r="I155" s="96">
        <v>88531</v>
      </c>
      <c r="J155" s="124">
        <f t="shared" si="12"/>
        <v>21424502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'APRIL 2023'!H156</f>
        <v>15</v>
      </c>
      <c r="E156" s="232"/>
      <c r="F156" s="96">
        <f t="shared" si="10"/>
        <v>15</v>
      </c>
      <c r="G156" s="233"/>
      <c r="H156" s="96">
        <f t="shared" si="11"/>
        <v>15</v>
      </c>
      <c r="I156" s="231">
        <v>215000</v>
      </c>
      <c r="J156" s="124">
        <f t="shared" si="12"/>
        <v>3225000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'APRIL 2023'!H157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'APRIL 2023'!H158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124">
        <f t="shared" si="12"/>
        <v>0</v>
      </c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'APRIL 2023'!H159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25000</v>
      </c>
      <c r="J159" s="124">
        <f t="shared" si="12"/>
        <v>0</v>
      </c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'APRIL 2023'!H160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124">
        <f t="shared" si="12"/>
        <v>0</v>
      </c>
      <c r="K160" s="172"/>
    </row>
    <row r="161" spans="1:11" x14ac:dyDescent="0.25">
      <c r="A161" s="35"/>
      <c r="B161" s="230"/>
      <c r="C161" s="35"/>
      <c r="D161" s="231"/>
      <c r="E161" s="232"/>
      <c r="F161" s="231"/>
      <c r="G161" s="233"/>
      <c r="H161" s="231"/>
      <c r="I161" s="97"/>
      <c r="J161" s="233"/>
      <c r="K161" s="172"/>
    </row>
    <row r="162" spans="1:11" x14ac:dyDescent="0.25">
      <c r="A162" s="391" t="s">
        <v>264</v>
      </c>
      <c r="B162" s="372"/>
      <c r="C162" s="372"/>
      <c r="D162" s="372"/>
      <c r="E162" s="372"/>
      <c r="F162" s="372"/>
      <c r="G162" s="372"/>
      <c r="H162" s="373"/>
      <c r="I162" s="374">
        <f>SUM(J152:J155)</f>
        <v>47632536</v>
      </c>
      <c r="J162" s="392"/>
      <c r="K162" s="172"/>
    </row>
    <row r="163" spans="1:11" x14ac:dyDescent="0.25">
      <c r="A163" s="224"/>
      <c r="B163" s="224"/>
      <c r="C163" s="224"/>
      <c r="D163" s="224"/>
      <c r="E163" s="224"/>
      <c r="F163" s="224"/>
      <c r="G163" s="224"/>
      <c r="H163" s="224"/>
      <c r="I163" s="225"/>
      <c r="J163" s="225"/>
      <c r="K163" s="172"/>
    </row>
    <row r="164" spans="1:11" ht="15.75" x14ac:dyDescent="0.25">
      <c r="A164" s="393" t="s">
        <v>227</v>
      </c>
      <c r="B164" s="393"/>
      <c r="C164" s="393"/>
      <c r="D164" s="393"/>
      <c r="E164" s="393"/>
      <c r="F164" s="393"/>
      <c r="G164" s="393"/>
      <c r="H164" s="393"/>
      <c r="I164" s="393"/>
      <c r="J164" s="393"/>
      <c r="K164" s="172"/>
    </row>
    <row r="165" spans="1:11" x14ac:dyDescent="0.25">
      <c r="A165" s="386" t="str">
        <f>A147</f>
        <v>Bulan : MEI 2023</v>
      </c>
      <c r="B165" s="386"/>
      <c r="C165" s="386"/>
      <c r="D165" s="386"/>
      <c r="E165" s="386"/>
      <c r="F165" s="386"/>
      <c r="G165" s="386"/>
      <c r="H165" s="386"/>
      <c r="I165" s="386"/>
      <c r="J165" s="386"/>
      <c r="K165" s="172"/>
    </row>
    <row r="166" spans="1:11" x14ac:dyDescent="0.25">
      <c r="A166" s="38"/>
      <c r="B166" s="39"/>
      <c r="C166" s="38"/>
      <c r="D166" s="40"/>
      <c r="E166" s="155"/>
      <c r="F166" s="40"/>
      <c r="G166" s="132"/>
      <c r="H166" s="40"/>
      <c r="I166" s="40"/>
      <c r="J166" s="132"/>
      <c r="K166" s="172"/>
    </row>
    <row r="167" spans="1:11" x14ac:dyDescent="0.25">
      <c r="A167" s="389" t="s">
        <v>3</v>
      </c>
      <c r="B167" s="389" t="s">
        <v>4</v>
      </c>
      <c r="C167" s="389" t="s">
        <v>5</v>
      </c>
      <c r="D167" s="389" t="s">
        <v>193</v>
      </c>
      <c r="E167" s="147" t="s">
        <v>7</v>
      </c>
      <c r="F167" s="389" t="s">
        <v>8</v>
      </c>
      <c r="G167" s="112" t="s">
        <v>7</v>
      </c>
      <c r="H167" s="389" t="s">
        <v>194</v>
      </c>
      <c r="I167" s="178" t="s">
        <v>262</v>
      </c>
      <c r="J167" s="102" t="s">
        <v>8</v>
      </c>
      <c r="K167" s="172"/>
    </row>
    <row r="168" spans="1:11" x14ac:dyDescent="0.25">
      <c r="A168" s="390"/>
      <c r="B168" s="390"/>
      <c r="C168" s="390"/>
      <c r="D168" s="390"/>
      <c r="E168" s="140" t="s">
        <v>10</v>
      </c>
      <c r="F168" s="390"/>
      <c r="G168" s="120" t="s">
        <v>11</v>
      </c>
      <c r="H168" s="390"/>
      <c r="I168" s="179" t="s">
        <v>5</v>
      </c>
      <c r="J168" s="115" t="s">
        <v>263</v>
      </c>
      <c r="K168" s="172"/>
    </row>
    <row r="169" spans="1:11" x14ac:dyDescent="0.25">
      <c r="A169" s="3">
        <v>1</v>
      </c>
      <c r="B169" s="3">
        <v>2</v>
      </c>
      <c r="C169" s="3">
        <v>3</v>
      </c>
      <c r="D169" s="3">
        <v>4</v>
      </c>
      <c r="E169" s="137">
        <v>5</v>
      </c>
      <c r="F169" s="3">
        <v>6</v>
      </c>
      <c r="G169" s="104">
        <v>7</v>
      </c>
      <c r="H169" s="3">
        <v>8</v>
      </c>
      <c r="I169" s="3">
        <v>9</v>
      </c>
      <c r="J169" s="104">
        <v>10</v>
      </c>
      <c r="K169" s="172"/>
    </row>
    <row r="170" spans="1:11" x14ac:dyDescent="0.25">
      <c r="A170" s="4"/>
      <c r="B170" s="41"/>
      <c r="C170" s="4"/>
      <c r="D170" s="4"/>
      <c r="E170" s="141"/>
      <c r="F170" s="4"/>
      <c r="G170" s="105"/>
      <c r="H170" s="4"/>
      <c r="I170" s="4"/>
      <c r="J170" s="105"/>
      <c r="K170" s="172"/>
    </row>
    <row r="171" spans="1:11" x14ac:dyDescent="0.25">
      <c r="A171" s="9">
        <v>1</v>
      </c>
      <c r="B171" s="10" t="s">
        <v>228</v>
      </c>
      <c r="C171" s="9" t="s">
        <v>18</v>
      </c>
      <c r="D171" s="16">
        <f>'APRIL 2023'!H170</f>
        <v>246</v>
      </c>
      <c r="E171" s="139"/>
      <c r="F171" s="16">
        <f>D171+E171</f>
        <v>246</v>
      </c>
      <c r="G171" s="95">
        <v>20</v>
      </c>
      <c r="H171" s="16">
        <f>F171-G171</f>
        <v>226</v>
      </c>
      <c r="I171" s="16">
        <v>160000</v>
      </c>
      <c r="J171" s="95">
        <f>H171*I171</f>
        <v>36160000</v>
      </c>
      <c r="K171" s="172"/>
    </row>
    <row r="172" spans="1:11" x14ac:dyDescent="0.25">
      <c r="A172" s="9">
        <v>2</v>
      </c>
      <c r="B172" s="10" t="s">
        <v>229</v>
      </c>
      <c r="C172" s="9" t="s">
        <v>18</v>
      </c>
      <c r="D172" s="16">
        <f>'APRIL 2023'!H171</f>
        <v>67</v>
      </c>
      <c r="E172" s="139"/>
      <c r="F172" s="16">
        <f t="shared" ref="F172:F180" si="13">D172+E172</f>
        <v>67</v>
      </c>
      <c r="G172" s="95">
        <v>20</v>
      </c>
      <c r="H172" s="16">
        <f t="shared" ref="H172:H180" si="14">F172-G172</f>
        <v>47</v>
      </c>
      <c r="I172" s="16">
        <v>14200</v>
      </c>
      <c r="J172" s="95">
        <f t="shared" ref="J172:J180" si="15">H172*I172</f>
        <v>667400</v>
      </c>
      <c r="K172" s="172"/>
    </row>
    <row r="173" spans="1:11" x14ac:dyDescent="0.25">
      <c r="A173" s="9">
        <v>3</v>
      </c>
      <c r="B173" s="10" t="s">
        <v>230</v>
      </c>
      <c r="C173" s="9" t="s">
        <v>18</v>
      </c>
      <c r="D173" s="16">
        <f>'APRIL 2023'!H172</f>
        <v>218</v>
      </c>
      <c r="E173" s="139"/>
      <c r="F173" s="16">
        <f t="shared" si="13"/>
        <v>218</v>
      </c>
      <c r="G173" s="95">
        <v>24</v>
      </c>
      <c r="H173" s="16">
        <f t="shared" si="14"/>
        <v>194</v>
      </c>
      <c r="I173" s="16">
        <v>5000</v>
      </c>
      <c r="J173" s="95">
        <f t="shared" si="15"/>
        <v>970000</v>
      </c>
      <c r="K173" s="172"/>
    </row>
    <row r="174" spans="1:11" x14ac:dyDescent="0.25">
      <c r="A174" s="9">
        <v>4</v>
      </c>
      <c r="B174" s="10" t="s">
        <v>231</v>
      </c>
      <c r="C174" s="9" t="s">
        <v>117</v>
      </c>
      <c r="D174" s="16">
        <f>'APRIL 2023'!H173</f>
        <v>233</v>
      </c>
      <c r="E174" s="139"/>
      <c r="F174" s="16">
        <f t="shared" si="13"/>
        <v>233</v>
      </c>
      <c r="G174" s="95">
        <v>20</v>
      </c>
      <c r="H174" s="16">
        <f t="shared" si="14"/>
        <v>213</v>
      </c>
      <c r="I174" s="16">
        <v>3000</v>
      </c>
      <c r="J174" s="95">
        <f t="shared" si="15"/>
        <v>639000</v>
      </c>
      <c r="K174" s="172"/>
    </row>
    <row r="175" spans="1:11" x14ac:dyDescent="0.25">
      <c r="A175" s="9">
        <v>5</v>
      </c>
      <c r="B175" s="10" t="s">
        <v>232</v>
      </c>
      <c r="C175" s="9" t="s">
        <v>18</v>
      </c>
      <c r="D175" s="16">
        <f>'APRIL 2023'!H174</f>
        <v>264</v>
      </c>
      <c r="E175" s="139"/>
      <c r="F175" s="16">
        <f t="shared" si="13"/>
        <v>264</v>
      </c>
      <c r="G175" s="95">
        <v>24</v>
      </c>
      <c r="H175" s="16">
        <f t="shared" si="14"/>
        <v>240</v>
      </c>
      <c r="I175" s="16">
        <v>600</v>
      </c>
      <c r="J175" s="95">
        <f t="shared" si="15"/>
        <v>144000</v>
      </c>
      <c r="K175" s="172"/>
    </row>
    <row r="176" spans="1:11" x14ac:dyDescent="0.25">
      <c r="A176" s="9">
        <v>6</v>
      </c>
      <c r="B176" s="10" t="s">
        <v>295</v>
      </c>
      <c r="C176" s="9" t="s">
        <v>18</v>
      </c>
      <c r="D176" s="16">
        <f>'APRIL 2023'!H175</f>
        <v>0</v>
      </c>
      <c r="E176" s="139"/>
      <c r="F176" s="16">
        <f>D176+E176</f>
        <v>0</v>
      </c>
      <c r="G176" s="95"/>
      <c r="H176" s="16">
        <f t="shared" si="14"/>
        <v>0</v>
      </c>
      <c r="I176" s="16">
        <v>2000000</v>
      </c>
      <c r="J176" s="95">
        <f>H176*I176</f>
        <v>0</v>
      </c>
      <c r="K176" s="172"/>
    </row>
    <row r="177" spans="1:11" x14ac:dyDescent="0.25">
      <c r="A177" s="9">
        <v>7</v>
      </c>
      <c r="B177" s="10" t="s">
        <v>265</v>
      </c>
      <c r="C177" s="9" t="s">
        <v>18</v>
      </c>
      <c r="D177" s="16">
        <f>'APRIL 2023'!H176</f>
        <v>0</v>
      </c>
      <c r="E177" s="139"/>
      <c r="F177" s="16">
        <f t="shared" si="13"/>
        <v>0</v>
      </c>
      <c r="G177" s="95"/>
      <c r="H177" s="16">
        <f t="shared" si="14"/>
        <v>0</v>
      </c>
      <c r="I177" s="16">
        <v>1600000</v>
      </c>
      <c r="J177" s="95">
        <f t="shared" si="15"/>
        <v>0</v>
      </c>
      <c r="K177" s="172"/>
    </row>
    <row r="178" spans="1:11" x14ac:dyDescent="0.25">
      <c r="A178" s="9">
        <v>8</v>
      </c>
      <c r="B178" s="10" t="s">
        <v>233</v>
      </c>
      <c r="C178" s="9" t="s">
        <v>18</v>
      </c>
      <c r="D178" s="16">
        <f>'APRIL 2023'!H177</f>
        <v>37</v>
      </c>
      <c r="E178" s="139"/>
      <c r="F178" s="16">
        <f t="shared" si="13"/>
        <v>37</v>
      </c>
      <c r="G178" s="95"/>
      <c r="H178" s="16">
        <f t="shared" si="14"/>
        <v>37</v>
      </c>
      <c r="I178" s="16">
        <v>320000</v>
      </c>
      <c r="J178" s="95">
        <f t="shared" si="15"/>
        <v>11840000</v>
      </c>
      <c r="K178" s="172"/>
    </row>
    <row r="179" spans="1:11" x14ac:dyDescent="0.25">
      <c r="A179" s="9">
        <v>9</v>
      </c>
      <c r="B179" s="33" t="s">
        <v>234</v>
      </c>
      <c r="C179" s="34" t="s">
        <v>51</v>
      </c>
      <c r="D179" s="16">
        <f>'APRIL 2023'!H178</f>
        <v>0</v>
      </c>
      <c r="E179" s="139"/>
      <c r="F179" s="16">
        <f t="shared" si="13"/>
        <v>0</v>
      </c>
      <c r="G179" s="95"/>
      <c r="H179" s="16">
        <f t="shared" si="14"/>
        <v>0</v>
      </c>
      <c r="I179" s="16"/>
      <c r="J179" s="95">
        <f t="shared" si="15"/>
        <v>0</v>
      </c>
      <c r="K179" s="172"/>
    </row>
    <row r="180" spans="1:11" x14ac:dyDescent="0.25">
      <c r="A180" s="9">
        <v>10</v>
      </c>
      <c r="B180" s="33" t="s">
        <v>283</v>
      </c>
      <c r="C180" s="34" t="s">
        <v>204</v>
      </c>
      <c r="D180" s="16">
        <f>'APRIL 2023'!H179</f>
        <v>55</v>
      </c>
      <c r="E180" s="139"/>
      <c r="F180" s="16">
        <f t="shared" si="13"/>
        <v>55</v>
      </c>
      <c r="G180" s="95"/>
      <c r="H180" s="16">
        <f t="shared" si="14"/>
        <v>55</v>
      </c>
      <c r="I180" s="16">
        <v>87237</v>
      </c>
      <c r="J180" s="95">
        <f t="shared" si="15"/>
        <v>4798035</v>
      </c>
      <c r="K180" s="172"/>
    </row>
    <row r="181" spans="1:11" x14ac:dyDescent="0.25">
      <c r="A181" s="88"/>
      <c r="B181" s="379" t="s">
        <v>264</v>
      </c>
      <c r="C181" s="379"/>
      <c r="D181" s="379"/>
      <c r="E181" s="379"/>
      <c r="F181" s="379"/>
      <c r="G181" s="379"/>
      <c r="H181" s="376"/>
      <c r="I181" s="375">
        <f>SUM(J171:J180)</f>
        <v>55218435</v>
      </c>
      <c r="J181" s="376"/>
      <c r="K181" s="172"/>
    </row>
    <row r="182" spans="1:11" x14ac:dyDescent="0.25">
      <c r="A182" s="226"/>
      <c r="B182" s="227"/>
      <c r="C182" s="227"/>
      <c r="D182" s="227"/>
      <c r="E182" s="227"/>
      <c r="F182" s="227"/>
      <c r="G182" s="227"/>
      <c r="H182" s="227"/>
      <c r="I182" s="227"/>
      <c r="J182" s="227"/>
      <c r="K182" s="172"/>
    </row>
    <row r="183" spans="1:11" ht="15.75" x14ac:dyDescent="0.25">
      <c r="A183" s="403" t="s">
        <v>365</v>
      </c>
      <c r="B183" s="404"/>
      <c r="C183" s="404"/>
      <c r="D183" s="404"/>
      <c r="E183" s="404"/>
      <c r="F183" s="404"/>
      <c r="G183" s="404"/>
      <c r="H183" s="404"/>
      <c r="I183" s="404"/>
      <c r="J183" s="404"/>
      <c r="K183" s="172"/>
    </row>
    <row r="184" spans="1:11" x14ac:dyDescent="0.25">
      <c r="A184" s="405" t="str">
        <f>A165</f>
        <v>Bulan : MEI 2023</v>
      </c>
      <c r="B184" s="405"/>
      <c r="C184" s="405"/>
      <c r="D184" s="405"/>
      <c r="E184" s="405"/>
      <c r="F184" s="405"/>
      <c r="G184" s="405"/>
      <c r="H184" s="405"/>
      <c r="I184" s="405"/>
      <c r="J184" s="405"/>
      <c r="K184" s="172"/>
    </row>
    <row r="185" spans="1:11" x14ac:dyDescent="0.25">
      <c r="A185" s="228"/>
      <c r="B185" s="229"/>
      <c r="C185" s="229"/>
      <c r="D185" s="229"/>
      <c r="E185" s="229"/>
      <c r="F185" s="229"/>
      <c r="G185" s="229"/>
      <c r="H185" s="229"/>
      <c r="I185" s="229"/>
      <c r="J185" s="229"/>
      <c r="K185" s="172"/>
    </row>
    <row r="186" spans="1:11" x14ac:dyDescent="0.25">
      <c r="A186" s="401" t="s">
        <v>366</v>
      </c>
      <c r="B186" s="401" t="s">
        <v>367</v>
      </c>
      <c r="C186" s="401" t="s">
        <v>5</v>
      </c>
      <c r="D186" s="203" t="s">
        <v>6</v>
      </c>
      <c r="E186" s="203" t="s">
        <v>368</v>
      </c>
      <c r="F186" s="401" t="s">
        <v>8</v>
      </c>
      <c r="G186" s="203" t="s">
        <v>7</v>
      </c>
      <c r="H186" s="401" t="s">
        <v>6</v>
      </c>
      <c r="I186" s="203" t="s">
        <v>262</v>
      </c>
      <c r="J186" s="201" t="s">
        <v>369</v>
      </c>
      <c r="K186" s="172"/>
    </row>
    <row r="187" spans="1:11" x14ac:dyDescent="0.25">
      <c r="A187" s="402"/>
      <c r="B187" s="402"/>
      <c r="C187" s="406"/>
      <c r="D187" s="204" t="s">
        <v>371</v>
      </c>
      <c r="E187" s="204" t="s">
        <v>10</v>
      </c>
      <c r="F187" s="402"/>
      <c r="G187" s="204" t="s">
        <v>11</v>
      </c>
      <c r="H187" s="402"/>
      <c r="I187" s="204" t="s">
        <v>5</v>
      </c>
      <c r="J187" s="204" t="s">
        <v>262</v>
      </c>
      <c r="K187" s="172"/>
    </row>
    <row r="188" spans="1:11" x14ac:dyDescent="0.25">
      <c r="A188" s="4"/>
      <c r="B188" s="161"/>
      <c r="C188" s="161"/>
      <c r="D188" s="161"/>
      <c r="E188" s="161"/>
      <c r="F188" s="161"/>
      <c r="G188" s="161"/>
      <c r="H188" s="161"/>
      <c r="I188" s="161"/>
      <c r="J188" s="161"/>
      <c r="K188" s="172"/>
    </row>
    <row r="189" spans="1:11" x14ac:dyDescent="0.25">
      <c r="A189" s="9">
        <v>1</v>
      </c>
      <c r="B189" s="162" t="s">
        <v>370</v>
      </c>
      <c r="C189" s="162" t="s">
        <v>287</v>
      </c>
      <c r="D189" s="162">
        <f>'APRIL 2023'!H188</f>
        <v>1530</v>
      </c>
      <c r="E189" s="162"/>
      <c r="F189" s="162">
        <f>D189+E189</f>
        <v>1530</v>
      </c>
      <c r="G189" s="162">
        <v>180</v>
      </c>
      <c r="H189" s="162">
        <f>F189-G189</f>
        <v>1350</v>
      </c>
      <c r="I189" s="162">
        <v>95000</v>
      </c>
      <c r="J189" s="162">
        <f>H189*I189</f>
        <v>128250000</v>
      </c>
      <c r="K189" s="172"/>
    </row>
    <row r="190" spans="1:11" x14ac:dyDescent="0.25">
      <c r="A190" s="11"/>
      <c r="B190" s="205"/>
      <c r="C190" s="205"/>
      <c r="D190" s="205"/>
      <c r="E190" s="205"/>
      <c r="F190" s="205"/>
      <c r="G190" s="205"/>
      <c r="H190" s="205"/>
      <c r="I190" s="205"/>
      <c r="J190" s="205"/>
      <c r="K190" s="172"/>
    </row>
    <row r="191" spans="1:11" x14ac:dyDescent="0.25">
      <c r="A191" s="398" t="s">
        <v>264</v>
      </c>
      <c r="B191" s="399"/>
      <c r="C191" s="399"/>
      <c r="D191" s="399"/>
      <c r="E191" s="399"/>
      <c r="F191" s="399"/>
      <c r="G191" s="399"/>
      <c r="H191" s="400"/>
      <c r="I191" s="375">
        <f>J189</f>
        <v>128250000</v>
      </c>
      <c r="J191" s="376"/>
      <c r="K191" s="172"/>
    </row>
    <row r="192" spans="1:11" x14ac:dyDescent="0.25">
      <c r="A192" s="180"/>
      <c r="B192" s="180"/>
      <c r="C192" s="180"/>
      <c r="D192" s="180"/>
      <c r="E192" s="180"/>
      <c r="F192" s="180"/>
      <c r="G192" s="180"/>
      <c r="H192" s="180"/>
      <c r="I192" s="181"/>
      <c r="J192" s="181"/>
      <c r="K192" s="11"/>
    </row>
    <row r="193" spans="1:12" ht="15.75" x14ac:dyDescent="0.25">
      <c r="A193" s="403" t="s">
        <v>152</v>
      </c>
      <c r="B193" s="403"/>
      <c r="C193" s="403"/>
      <c r="D193" s="403"/>
      <c r="E193" s="403"/>
      <c r="F193" s="403"/>
      <c r="G193" s="403"/>
      <c r="H193" s="403"/>
      <c r="I193" s="403"/>
      <c r="J193" s="403"/>
    </row>
    <row r="194" spans="1:12" x14ac:dyDescent="0.25">
      <c r="A194" s="386" t="str">
        <f>A147</f>
        <v>Bulan : MEI 2023</v>
      </c>
      <c r="B194" s="386"/>
      <c r="C194" s="386"/>
      <c r="D194" s="386"/>
      <c r="E194" s="386"/>
      <c r="F194" s="386"/>
      <c r="G194" s="386"/>
      <c r="H194" s="386"/>
      <c r="I194" s="386"/>
      <c r="J194" s="386"/>
    </row>
    <row r="195" spans="1:12" ht="15.75" x14ac:dyDescent="0.25">
      <c r="A195" s="18"/>
      <c r="B195" s="18"/>
      <c r="C195" s="18"/>
      <c r="D195" s="18"/>
      <c r="E195" s="146"/>
      <c r="F195" s="18"/>
      <c r="G195" s="111"/>
      <c r="H195" s="18"/>
      <c r="I195" s="18"/>
      <c r="J195" s="111"/>
      <c r="K195" s="176"/>
    </row>
    <row r="196" spans="1:12" x14ac:dyDescent="0.25">
      <c r="A196" s="389" t="s">
        <v>3</v>
      </c>
      <c r="B196" s="389" t="s">
        <v>4</v>
      </c>
      <c r="C196" s="389" t="s">
        <v>153</v>
      </c>
      <c r="D196" s="1" t="s">
        <v>6</v>
      </c>
      <c r="E196" s="147" t="s">
        <v>7</v>
      </c>
      <c r="F196" s="389" t="s">
        <v>8</v>
      </c>
      <c r="G196" s="112" t="s">
        <v>7</v>
      </c>
      <c r="H196" s="389" t="s">
        <v>6</v>
      </c>
      <c r="I196" s="178" t="s">
        <v>262</v>
      </c>
      <c r="J196" s="102" t="s">
        <v>8</v>
      </c>
      <c r="K196" s="175"/>
    </row>
    <row r="197" spans="1:12" x14ac:dyDescent="0.25">
      <c r="A197" s="390"/>
      <c r="B197" s="390"/>
      <c r="C197" s="390"/>
      <c r="D197" s="54" t="s">
        <v>154</v>
      </c>
      <c r="E197" s="140" t="s">
        <v>10</v>
      </c>
      <c r="F197" s="390"/>
      <c r="G197" s="120" t="s">
        <v>11</v>
      </c>
      <c r="H197" s="390"/>
      <c r="I197" s="68" t="s">
        <v>5</v>
      </c>
      <c r="J197" s="103" t="s">
        <v>263</v>
      </c>
      <c r="K197" s="19"/>
    </row>
    <row r="198" spans="1:12" s="217" customFormat="1" x14ac:dyDescent="0.25">
      <c r="A198" s="213">
        <v>1</v>
      </c>
      <c r="B198" s="213">
        <v>2</v>
      </c>
      <c r="C198" s="213">
        <v>3</v>
      </c>
      <c r="D198" s="213">
        <v>4</v>
      </c>
      <c r="E198" s="214">
        <v>5</v>
      </c>
      <c r="F198" s="208">
        <v>6</v>
      </c>
      <c r="G198" s="214">
        <v>7</v>
      </c>
      <c r="H198" s="213">
        <v>8</v>
      </c>
      <c r="I198" s="215">
        <v>9</v>
      </c>
      <c r="J198" s="216">
        <v>10</v>
      </c>
      <c r="K198" s="215" t="s">
        <v>258</v>
      </c>
    </row>
    <row r="199" spans="1:12" x14ac:dyDescent="0.25">
      <c r="A199" s="4"/>
      <c r="B199" s="4"/>
      <c r="C199" s="4"/>
      <c r="D199" s="4"/>
      <c r="E199" s="141"/>
      <c r="F199" s="161"/>
      <c r="G199" s="105"/>
      <c r="H199" s="4"/>
      <c r="I199" s="4"/>
      <c r="J199" s="105"/>
      <c r="K199" s="2" t="s">
        <v>259</v>
      </c>
    </row>
    <row r="200" spans="1:12" x14ac:dyDescent="0.25">
      <c r="A200" s="20">
        <v>1</v>
      </c>
      <c r="B200" s="21" t="s">
        <v>155</v>
      </c>
      <c r="C200" s="22" t="s">
        <v>70</v>
      </c>
      <c r="D200" s="16">
        <f>'APRIL 2023'!H199</f>
        <v>4</v>
      </c>
      <c r="E200" s="139"/>
      <c r="F200" s="162">
        <f>D200+E200</f>
        <v>4</v>
      </c>
      <c r="G200" s="95"/>
      <c r="H200" s="16">
        <f>F200-G200</f>
        <v>4</v>
      </c>
      <c r="I200" s="16">
        <v>74000</v>
      </c>
      <c r="J200" s="95">
        <f>H200*I200</f>
        <v>296000</v>
      </c>
      <c r="K200" s="3">
        <v>9</v>
      </c>
    </row>
    <row r="201" spans="1:12" x14ac:dyDescent="0.25">
      <c r="A201" s="22">
        <v>2</v>
      </c>
      <c r="B201" s="21" t="s">
        <v>156</v>
      </c>
      <c r="C201" s="22" t="s">
        <v>70</v>
      </c>
      <c r="D201" s="16">
        <f>'APRIL 2023'!H200</f>
        <v>10</v>
      </c>
      <c r="E201" s="139"/>
      <c r="F201" s="162">
        <f t="shared" ref="F201:F244" si="16">D201+E201</f>
        <v>10</v>
      </c>
      <c r="G201" s="95">
        <v>1</v>
      </c>
      <c r="H201" s="16">
        <f t="shared" ref="H201:H244" si="17">F201-G201</f>
        <v>9</v>
      </c>
      <c r="I201" s="16">
        <v>32300</v>
      </c>
      <c r="J201" s="95">
        <f t="shared" ref="J201:J244" si="18">H201*I201</f>
        <v>290700</v>
      </c>
      <c r="K201" s="55"/>
    </row>
    <row r="202" spans="1:12" ht="15" customHeight="1" x14ac:dyDescent="0.25">
      <c r="A202" s="20">
        <v>3</v>
      </c>
      <c r="B202" s="21" t="s">
        <v>255</v>
      </c>
      <c r="C202" s="22" t="s">
        <v>157</v>
      </c>
      <c r="D202" s="16">
        <f>'APRIL 2023'!H201</f>
        <v>276</v>
      </c>
      <c r="E202" s="139"/>
      <c r="F202" s="162">
        <f t="shared" si="16"/>
        <v>276</v>
      </c>
      <c r="G202" s="95">
        <v>13</v>
      </c>
      <c r="H202" s="16">
        <f t="shared" si="17"/>
        <v>263</v>
      </c>
      <c r="I202" s="16">
        <v>2817.12</v>
      </c>
      <c r="J202" s="95">
        <f t="shared" si="18"/>
        <v>740902.55999999994</v>
      </c>
      <c r="K202" s="58">
        <v>0</v>
      </c>
    </row>
    <row r="203" spans="1:12" ht="15" customHeight="1" x14ac:dyDescent="0.25">
      <c r="A203" s="22">
        <v>4</v>
      </c>
      <c r="B203" s="21" t="s">
        <v>352</v>
      </c>
      <c r="C203" s="22" t="s">
        <v>70</v>
      </c>
      <c r="D203" s="16">
        <f>'APRIL 2023'!H202</f>
        <v>286</v>
      </c>
      <c r="E203" s="139"/>
      <c r="F203" s="162">
        <f t="shared" si="16"/>
        <v>286</v>
      </c>
      <c r="G203" s="95">
        <v>97</v>
      </c>
      <c r="H203" s="16">
        <f t="shared" si="17"/>
        <v>189</v>
      </c>
      <c r="I203" s="16">
        <v>22500</v>
      </c>
      <c r="J203" s="95">
        <f t="shared" si="18"/>
        <v>4252500</v>
      </c>
      <c r="K203" s="58"/>
    </row>
    <row r="204" spans="1:12" ht="15" customHeight="1" x14ac:dyDescent="0.25">
      <c r="A204" s="20">
        <v>5</v>
      </c>
      <c r="B204" s="21" t="s">
        <v>158</v>
      </c>
      <c r="C204" s="22" t="s">
        <v>18</v>
      </c>
      <c r="D204" s="16">
        <f>'APRIL 2023'!H203</f>
        <v>50</v>
      </c>
      <c r="E204" s="139"/>
      <c r="F204" s="162">
        <f t="shared" si="16"/>
        <v>50</v>
      </c>
      <c r="G204" s="95"/>
      <c r="H204" s="16">
        <f t="shared" si="17"/>
        <v>50</v>
      </c>
      <c r="I204" s="16">
        <v>16000</v>
      </c>
      <c r="J204" s="95">
        <f t="shared" si="18"/>
        <v>800000</v>
      </c>
      <c r="K204" s="58">
        <v>216</v>
      </c>
      <c r="L204" s="77"/>
    </row>
    <row r="205" spans="1:12" ht="15" customHeight="1" x14ac:dyDescent="0.25">
      <c r="A205" s="22">
        <v>6</v>
      </c>
      <c r="B205" s="21" t="s">
        <v>159</v>
      </c>
      <c r="C205" s="22" t="s">
        <v>160</v>
      </c>
      <c r="D205" s="16">
        <f>'APRIL 2023'!H204</f>
        <v>5</v>
      </c>
      <c r="E205" s="139"/>
      <c r="F205" s="162">
        <f t="shared" si="16"/>
        <v>5</v>
      </c>
      <c r="G205" s="95">
        <v>1</v>
      </c>
      <c r="H205" s="16">
        <f t="shared" si="17"/>
        <v>4</v>
      </c>
      <c r="I205" s="16">
        <v>140000</v>
      </c>
      <c r="J205" s="95">
        <f t="shared" si="18"/>
        <v>560000</v>
      </c>
      <c r="K205" s="62">
        <v>216</v>
      </c>
      <c r="L205" s="77"/>
    </row>
    <row r="206" spans="1:12" ht="15" customHeight="1" x14ac:dyDescent="0.25">
      <c r="A206" s="20">
        <v>7</v>
      </c>
      <c r="B206" s="23" t="s">
        <v>161</v>
      </c>
      <c r="C206" s="9" t="s">
        <v>18</v>
      </c>
      <c r="D206" s="16">
        <f>'APRIL 2023'!H205</f>
        <v>2</v>
      </c>
      <c r="E206" s="139"/>
      <c r="F206" s="162">
        <f t="shared" si="16"/>
        <v>2</v>
      </c>
      <c r="G206" s="95"/>
      <c r="H206" s="16">
        <f t="shared" si="17"/>
        <v>2</v>
      </c>
      <c r="I206" s="16">
        <v>44950</v>
      </c>
      <c r="J206" s="95">
        <f t="shared" si="18"/>
        <v>89900</v>
      </c>
      <c r="K206" s="58">
        <v>8</v>
      </c>
      <c r="L206" s="77"/>
    </row>
    <row r="207" spans="1:12" ht="15" customHeight="1" x14ac:dyDescent="0.25">
      <c r="A207" s="22">
        <v>8</v>
      </c>
      <c r="B207" s="21" t="s">
        <v>162</v>
      </c>
      <c r="C207" s="22" t="s">
        <v>47</v>
      </c>
      <c r="D207" s="16">
        <f>'APRIL 2023'!H206</f>
        <v>41</v>
      </c>
      <c r="E207" s="139"/>
      <c r="F207" s="162">
        <f t="shared" si="16"/>
        <v>41</v>
      </c>
      <c r="G207" s="95"/>
      <c r="H207" s="16">
        <f t="shared" si="17"/>
        <v>41</v>
      </c>
      <c r="I207" s="16">
        <v>2500</v>
      </c>
      <c r="J207" s="95">
        <f t="shared" si="18"/>
        <v>102500</v>
      </c>
      <c r="K207" s="58">
        <v>640</v>
      </c>
      <c r="L207" s="77"/>
    </row>
    <row r="208" spans="1:12" ht="15" customHeight="1" x14ac:dyDescent="0.25">
      <c r="A208" s="20">
        <v>9</v>
      </c>
      <c r="B208" s="21" t="s">
        <v>163</v>
      </c>
      <c r="C208" s="22" t="s">
        <v>117</v>
      </c>
      <c r="D208" s="16">
        <f>'APRIL 2023'!H207</f>
        <v>19</v>
      </c>
      <c r="E208" s="139"/>
      <c r="F208" s="162">
        <f t="shared" si="16"/>
        <v>19</v>
      </c>
      <c r="G208" s="95"/>
      <c r="H208" s="16">
        <f t="shared" si="17"/>
        <v>19</v>
      </c>
      <c r="I208" s="16">
        <v>7250</v>
      </c>
      <c r="J208" s="95">
        <f t="shared" si="18"/>
        <v>137750</v>
      </c>
      <c r="K208" s="58">
        <v>2</v>
      </c>
      <c r="L208" s="77"/>
    </row>
    <row r="209" spans="1:13" ht="15" customHeight="1" x14ac:dyDescent="0.25">
      <c r="A209" s="22">
        <v>10</v>
      </c>
      <c r="B209" s="21" t="s">
        <v>164</v>
      </c>
      <c r="C209" s="22" t="s">
        <v>18</v>
      </c>
      <c r="D209" s="16">
        <f>'APRIL 2023'!H208</f>
        <v>42</v>
      </c>
      <c r="E209" s="139"/>
      <c r="F209" s="162">
        <f t="shared" si="16"/>
        <v>42</v>
      </c>
      <c r="G209" s="95">
        <v>5</v>
      </c>
      <c r="H209" s="16">
        <f t="shared" si="17"/>
        <v>37</v>
      </c>
      <c r="I209" s="16">
        <v>10000</v>
      </c>
      <c r="J209" s="95">
        <f t="shared" si="18"/>
        <v>370000</v>
      </c>
      <c r="K209" s="59">
        <v>49</v>
      </c>
      <c r="L209" s="77"/>
    </row>
    <row r="210" spans="1:13" ht="15" customHeight="1" x14ac:dyDescent="0.25">
      <c r="A210" s="20">
        <v>11</v>
      </c>
      <c r="B210" s="21" t="s">
        <v>165</v>
      </c>
      <c r="C210" s="22" t="s">
        <v>18</v>
      </c>
      <c r="D210" s="16">
        <f>'APRIL 2023'!H209</f>
        <v>9</v>
      </c>
      <c r="E210" s="139"/>
      <c r="F210" s="162">
        <f t="shared" si="16"/>
        <v>9</v>
      </c>
      <c r="G210" s="95"/>
      <c r="H210" s="16">
        <f t="shared" si="17"/>
        <v>9</v>
      </c>
      <c r="I210" s="16">
        <v>9900</v>
      </c>
      <c r="J210" s="95">
        <f t="shared" si="18"/>
        <v>89100</v>
      </c>
      <c r="K210" s="59">
        <v>28</v>
      </c>
      <c r="L210" s="77"/>
    </row>
    <row r="211" spans="1:13" ht="15" customHeight="1" x14ac:dyDescent="0.25">
      <c r="A211" s="22">
        <v>12</v>
      </c>
      <c r="B211" s="21" t="s">
        <v>166</v>
      </c>
      <c r="C211" s="22" t="s">
        <v>18</v>
      </c>
      <c r="D211" s="16">
        <f>'APRIL 2023'!H210</f>
        <v>1</v>
      </c>
      <c r="E211" s="139"/>
      <c r="F211" s="162">
        <f t="shared" si="16"/>
        <v>1</v>
      </c>
      <c r="G211" s="95"/>
      <c r="H211" s="16">
        <f t="shared" si="17"/>
        <v>1</v>
      </c>
      <c r="I211" s="16">
        <v>3800</v>
      </c>
      <c r="J211" s="95">
        <f t="shared" si="18"/>
        <v>3800</v>
      </c>
      <c r="K211" s="61">
        <v>69</v>
      </c>
      <c r="L211" s="77"/>
    </row>
    <row r="212" spans="1:13" ht="15" customHeight="1" x14ac:dyDescent="0.25">
      <c r="A212" s="20">
        <v>13</v>
      </c>
      <c r="B212" s="21" t="s">
        <v>167</v>
      </c>
      <c r="C212" s="22" t="s">
        <v>18</v>
      </c>
      <c r="D212" s="16">
        <f>'APRIL 2023'!H211</f>
        <v>16</v>
      </c>
      <c r="E212" s="139"/>
      <c r="F212" s="162">
        <f t="shared" si="16"/>
        <v>16</v>
      </c>
      <c r="G212" s="95"/>
      <c r="H212" s="16">
        <f t="shared" si="17"/>
        <v>16</v>
      </c>
      <c r="I212" s="16">
        <v>14250</v>
      </c>
      <c r="J212" s="95">
        <f t="shared" si="18"/>
        <v>228000</v>
      </c>
      <c r="K212" s="59">
        <v>9</v>
      </c>
      <c r="L212" s="77"/>
    </row>
    <row r="213" spans="1:13" ht="15" customHeight="1" x14ac:dyDescent="0.25">
      <c r="A213" s="22">
        <v>14</v>
      </c>
      <c r="B213" s="24" t="s">
        <v>253</v>
      </c>
      <c r="C213" s="22" t="s">
        <v>18</v>
      </c>
      <c r="D213" s="16">
        <f>'APRIL 2023'!H212</f>
        <v>662</v>
      </c>
      <c r="E213" s="139"/>
      <c r="F213" s="162">
        <f t="shared" si="16"/>
        <v>662</v>
      </c>
      <c r="G213" s="95">
        <v>254</v>
      </c>
      <c r="H213" s="16">
        <f t="shared" si="17"/>
        <v>408</v>
      </c>
      <c r="I213" s="16">
        <v>9009</v>
      </c>
      <c r="J213" s="95">
        <f t="shared" si="18"/>
        <v>3675672</v>
      </c>
      <c r="K213" s="59">
        <v>1</v>
      </c>
      <c r="L213" s="77"/>
    </row>
    <row r="214" spans="1:13" ht="15" customHeight="1" x14ac:dyDescent="0.25">
      <c r="A214" s="20">
        <v>15</v>
      </c>
      <c r="B214" s="21" t="s">
        <v>254</v>
      </c>
      <c r="C214" s="22" t="s">
        <v>18</v>
      </c>
      <c r="D214" s="16">
        <f>'APRIL 2023'!H213</f>
        <v>0</v>
      </c>
      <c r="E214" s="139"/>
      <c r="F214" s="162">
        <f t="shared" si="16"/>
        <v>0</v>
      </c>
      <c r="G214" s="95"/>
      <c r="H214" s="16">
        <f t="shared" si="17"/>
        <v>0</v>
      </c>
      <c r="I214" s="78">
        <v>9279.2800000000007</v>
      </c>
      <c r="J214" s="95">
        <f t="shared" si="18"/>
        <v>0</v>
      </c>
      <c r="K214" s="61">
        <v>572</v>
      </c>
      <c r="L214" s="77"/>
    </row>
    <row r="215" spans="1:13" ht="15" customHeight="1" x14ac:dyDescent="0.25">
      <c r="A215" s="22">
        <v>16</v>
      </c>
      <c r="B215" s="21" t="s">
        <v>256</v>
      </c>
      <c r="C215" s="22" t="s">
        <v>18</v>
      </c>
      <c r="D215" s="16">
        <f>'APRIL 2023'!H214</f>
        <v>760</v>
      </c>
      <c r="E215" s="139"/>
      <c r="F215" s="162">
        <f t="shared" si="16"/>
        <v>760</v>
      </c>
      <c r="G215" s="95">
        <v>172</v>
      </c>
      <c r="H215" s="16">
        <f t="shared" si="17"/>
        <v>588</v>
      </c>
      <c r="I215" s="16">
        <v>2957.65</v>
      </c>
      <c r="J215" s="95">
        <f t="shared" si="18"/>
        <v>1739098.2</v>
      </c>
      <c r="K215" s="61">
        <v>274</v>
      </c>
      <c r="L215" s="77"/>
    </row>
    <row r="216" spans="1:13" ht="15" customHeight="1" x14ac:dyDescent="0.25">
      <c r="A216" s="20">
        <v>17</v>
      </c>
      <c r="B216" s="23" t="s">
        <v>271</v>
      </c>
      <c r="C216" s="9" t="s">
        <v>82</v>
      </c>
      <c r="D216" s="16">
        <f>'APRIL 2023'!H215</f>
        <v>2</v>
      </c>
      <c r="E216" s="139"/>
      <c r="F216" s="162">
        <f t="shared" si="16"/>
        <v>2</v>
      </c>
      <c r="G216" s="95">
        <v>2</v>
      </c>
      <c r="H216" s="16">
        <f t="shared" si="17"/>
        <v>0</v>
      </c>
      <c r="I216" s="16">
        <v>87000</v>
      </c>
      <c r="J216" s="95">
        <f t="shared" si="18"/>
        <v>0</v>
      </c>
      <c r="K216" s="59">
        <v>91</v>
      </c>
      <c r="L216" s="77"/>
      <c r="M216" s="79"/>
    </row>
    <row r="217" spans="1:13" ht="15" customHeight="1" x14ac:dyDescent="0.25">
      <c r="A217" s="20">
        <v>18</v>
      </c>
      <c r="B217" s="23" t="s">
        <v>364</v>
      </c>
      <c r="C217" s="9" t="s">
        <v>82</v>
      </c>
      <c r="D217" s="16">
        <f>'APRIL 2023'!H216</f>
        <v>44</v>
      </c>
      <c r="E217" s="139"/>
      <c r="F217" s="162">
        <f t="shared" si="16"/>
        <v>44</v>
      </c>
      <c r="G217" s="95">
        <v>4</v>
      </c>
      <c r="H217" s="16">
        <f t="shared" si="17"/>
        <v>40</v>
      </c>
      <c r="I217" s="16">
        <v>87000</v>
      </c>
      <c r="J217" s="95">
        <f t="shared" si="18"/>
        <v>3480000</v>
      </c>
      <c r="K217" s="59"/>
      <c r="L217" s="77"/>
      <c r="M217" s="79"/>
    </row>
    <row r="218" spans="1:13" ht="15" customHeight="1" x14ac:dyDescent="0.25">
      <c r="A218" s="22">
        <v>19</v>
      </c>
      <c r="B218" s="23" t="s">
        <v>168</v>
      </c>
      <c r="C218" s="9" t="s">
        <v>18</v>
      </c>
      <c r="D218" s="16">
        <f>'APRIL 2023'!H217</f>
        <v>180</v>
      </c>
      <c r="E218" s="139"/>
      <c r="F218" s="162">
        <f t="shared" si="16"/>
        <v>180</v>
      </c>
      <c r="G218" s="95">
        <v>12</v>
      </c>
      <c r="H218" s="16">
        <f t="shared" si="17"/>
        <v>168</v>
      </c>
      <c r="I218" s="16">
        <v>3600</v>
      </c>
      <c r="J218" s="95">
        <f t="shared" si="18"/>
        <v>604800</v>
      </c>
      <c r="K218" s="59">
        <v>36</v>
      </c>
      <c r="L218" s="77"/>
    </row>
    <row r="219" spans="1:13" ht="15" customHeight="1" x14ac:dyDescent="0.25">
      <c r="A219" s="20">
        <v>20</v>
      </c>
      <c r="B219" s="21" t="s">
        <v>169</v>
      </c>
      <c r="C219" s="22" t="s">
        <v>18</v>
      </c>
      <c r="D219" s="16">
        <f>'APRIL 2023'!H218</f>
        <v>57</v>
      </c>
      <c r="E219" s="139"/>
      <c r="F219" s="162">
        <f t="shared" si="16"/>
        <v>57</v>
      </c>
      <c r="G219" s="95">
        <v>2</v>
      </c>
      <c r="H219" s="16">
        <f t="shared" si="17"/>
        <v>55</v>
      </c>
      <c r="I219" s="16">
        <v>20000</v>
      </c>
      <c r="J219" s="95">
        <f t="shared" si="18"/>
        <v>1100000</v>
      </c>
      <c r="K219" s="59">
        <v>0</v>
      </c>
      <c r="L219" s="77"/>
    </row>
    <row r="220" spans="1:13" ht="15" customHeight="1" x14ac:dyDescent="0.25">
      <c r="A220" s="22">
        <v>21</v>
      </c>
      <c r="B220" s="21" t="s">
        <v>170</v>
      </c>
      <c r="C220" s="22" t="s">
        <v>18</v>
      </c>
      <c r="D220" s="16">
        <f>'APRIL 2023'!H219</f>
        <v>218</v>
      </c>
      <c r="E220" s="139"/>
      <c r="F220" s="162">
        <f t="shared" si="16"/>
        <v>218</v>
      </c>
      <c r="G220" s="95">
        <v>12</v>
      </c>
      <c r="H220" s="16">
        <f t="shared" si="17"/>
        <v>206</v>
      </c>
      <c r="I220" s="16">
        <v>3500</v>
      </c>
      <c r="J220" s="95">
        <f t="shared" si="18"/>
        <v>721000</v>
      </c>
      <c r="K220" s="59">
        <v>227</v>
      </c>
      <c r="L220" s="77"/>
    </row>
    <row r="221" spans="1:13" ht="15" customHeight="1" x14ac:dyDescent="0.25">
      <c r="A221" s="20">
        <v>22</v>
      </c>
      <c r="B221" s="21" t="s">
        <v>171</v>
      </c>
      <c r="C221" s="22" t="s">
        <v>18</v>
      </c>
      <c r="D221" s="16">
        <f>'APRIL 2023'!H220</f>
        <v>55</v>
      </c>
      <c r="E221" s="139"/>
      <c r="F221" s="162">
        <f t="shared" si="16"/>
        <v>55</v>
      </c>
      <c r="G221" s="95">
        <v>2</v>
      </c>
      <c r="H221" s="16">
        <f t="shared" si="17"/>
        <v>53</v>
      </c>
      <c r="I221" s="16">
        <v>15000</v>
      </c>
      <c r="J221" s="95">
        <f t="shared" si="18"/>
        <v>795000</v>
      </c>
      <c r="K221" s="59">
        <v>75</v>
      </c>
      <c r="L221" s="77"/>
    </row>
    <row r="222" spans="1:13" ht="15" customHeight="1" x14ac:dyDescent="0.25">
      <c r="A222" s="20">
        <v>23</v>
      </c>
      <c r="B222" s="10" t="s">
        <v>361</v>
      </c>
      <c r="C222" s="22" t="s">
        <v>38</v>
      </c>
      <c r="D222" s="16">
        <f>'APRIL 2023'!H221</f>
        <v>20</v>
      </c>
      <c r="E222" s="139"/>
      <c r="F222" s="162">
        <f t="shared" si="16"/>
        <v>20</v>
      </c>
      <c r="G222" s="95">
        <v>2</v>
      </c>
      <c r="H222" s="16">
        <f t="shared" si="17"/>
        <v>18</v>
      </c>
      <c r="I222" s="16">
        <v>75000</v>
      </c>
      <c r="J222" s="95">
        <f t="shared" si="18"/>
        <v>1350000</v>
      </c>
      <c r="K222" s="59"/>
      <c r="L222" s="77"/>
    </row>
    <row r="223" spans="1:13" ht="15" customHeight="1" x14ac:dyDescent="0.25">
      <c r="A223" s="22">
        <v>24</v>
      </c>
      <c r="B223" s="21" t="s">
        <v>248</v>
      </c>
      <c r="C223" s="22" t="s">
        <v>117</v>
      </c>
      <c r="D223" s="16">
        <f>'APRIL 2023'!H222</f>
        <v>14</v>
      </c>
      <c r="E223" s="139"/>
      <c r="F223" s="162">
        <f t="shared" si="16"/>
        <v>14</v>
      </c>
      <c r="G223" s="95"/>
      <c r="H223" s="16">
        <f t="shared" si="17"/>
        <v>14</v>
      </c>
      <c r="I223" s="16">
        <v>5000</v>
      </c>
      <c r="J223" s="95">
        <f t="shared" si="18"/>
        <v>70000</v>
      </c>
      <c r="K223" s="59">
        <v>240</v>
      </c>
      <c r="L223" s="77"/>
    </row>
    <row r="224" spans="1:13" ht="15" customHeight="1" x14ac:dyDescent="0.25">
      <c r="A224" s="20">
        <v>25</v>
      </c>
      <c r="B224" s="12" t="s">
        <v>172</v>
      </c>
      <c r="C224" s="9" t="s">
        <v>173</v>
      </c>
      <c r="D224" s="16">
        <f>'APRIL 2023'!H223</f>
        <v>5</v>
      </c>
      <c r="E224" s="139">
        <v>8</v>
      </c>
      <c r="F224" s="162">
        <f t="shared" si="16"/>
        <v>13</v>
      </c>
      <c r="G224" s="95">
        <v>2</v>
      </c>
      <c r="H224" s="16">
        <f t="shared" si="17"/>
        <v>11</v>
      </c>
      <c r="I224" s="16">
        <v>808505</v>
      </c>
      <c r="J224" s="95">
        <f t="shared" si="18"/>
        <v>8893555</v>
      </c>
      <c r="K224" s="59">
        <v>58</v>
      </c>
      <c r="L224" s="77"/>
    </row>
    <row r="225" spans="1:12" ht="15" customHeight="1" x14ac:dyDescent="0.25">
      <c r="A225" s="22">
        <v>26</v>
      </c>
      <c r="B225" s="23" t="s">
        <v>174</v>
      </c>
      <c r="C225" s="9" t="s">
        <v>173</v>
      </c>
      <c r="D225" s="16">
        <f>'APRIL 2023'!H224</f>
        <v>0</v>
      </c>
      <c r="E225" s="139">
        <v>10</v>
      </c>
      <c r="F225" s="162">
        <f t="shared" si="16"/>
        <v>10</v>
      </c>
      <c r="G225" s="95">
        <v>2</v>
      </c>
      <c r="H225" s="16">
        <f t="shared" si="17"/>
        <v>8</v>
      </c>
      <c r="I225" s="16">
        <v>898845</v>
      </c>
      <c r="J225" s="95">
        <f t="shared" si="18"/>
        <v>7190760</v>
      </c>
      <c r="K225" s="59">
        <v>19</v>
      </c>
      <c r="L225" s="77"/>
    </row>
    <row r="226" spans="1:12" ht="15" customHeight="1" x14ac:dyDescent="0.25">
      <c r="A226" s="20">
        <v>27</v>
      </c>
      <c r="B226" s="23" t="s">
        <v>175</v>
      </c>
      <c r="C226" s="9" t="s">
        <v>173</v>
      </c>
      <c r="D226" s="16">
        <f>'APRIL 2023'!H225</f>
        <v>4</v>
      </c>
      <c r="E226" s="139">
        <v>6</v>
      </c>
      <c r="F226" s="162">
        <f t="shared" si="16"/>
        <v>10</v>
      </c>
      <c r="G226" s="95"/>
      <c r="H226" s="16">
        <f t="shared" si="17"/>
        <v>10</v>
      </c>
      <c r="I226" s="16">
        <v>707876</v>
      </c>
      <c r="J226" s="95">
        <f t="shared" si="18"/>
        <v>7078760</v>
      </c>
      <c r="K226" s="59">
        <v>16</v>
      </c>
      <c r="L226" s="77"/>
    </row>
    <row r="227" spans="1:12" ht="15" customHeight="1" x14ac:dyDescent="0.25">
      <c r="A227" s="20">
        <v>28</v>
      </c>
      <c r="B227" s="10" t="s">
        <v>176</v>
      </c>
      <c r="C227" s="9" t="s">
        <v>70</v>
      </c>
      <c r="D227" s="16">
        <f>'APRIL 2023'!H226</f>
        <v>15</v>
      </c>
      <c r="E227" s="139"/>
      <c r="F227" s="162">
        <f t="shared" si="16"/>
        <v>15</v>
      </c>
      <c r="G227" s="95">
        <v>1</v>
      </c>
      <c r="H227" s="16">
        <f t="shared" si="17"/>
        <v>14</v>
      </c>
      <c r="I227" s="16">
        <v>26000</v>
      </c>
      <c r="J227" s="95">
        <f t="shared" si="18"/>
        <v>364000</v>
      </c>
      <c r="K227" s="59">
        <v>11</v>
      </c>
      <c r="L227" s="77"/>
    </row>
    <row r="228" spans="1:12" ht="15" customHeight="1" x14ac:dyDescent="0.25">
      <c r="A228" s="22">
        <v>29</v>
      </c>
      <c r="B228" s="10" t="s">
        <v>177</v>
      </c>
      <c r="C228" s="9" t="s">
        <v>178</v>
      </c>
      <c r="D228" s="16">
        <f>'APRIL 2023'!H227</f>
        <v>2</v>
      </c>
      <c r="E228" s="139"/>
      <c r="F228" s="162">
        <f t="shared" si="16"/>
        <v>2</v>
      </c>
      <c r="G228" s="95"/>
      <c r="H228" s="16">
        <f t="shared" si="17"/>
        <v>2</v>
      </c>
      <c r="I228" s="16">
        <v>15000</v>
      </c>
      <c r="J228" s="95">
        <f t="shared" si="18"/>
        <v>30000</v>
      </c>
      <c r="K228" s="59">
        <v>8</v>
      </c>
      <c r="L228" s="77"/>
    </row>
    <row r="229" spans="1:12" ht="15" customHeight="1" x14ac:dyDescent="0.25">
      <c r="A229" s="20">
        <v>30</v>
      </c>
      <c r="B229" s="10" t="s">
        <v>179</v>
      </c>
      <c r="C229" s="22" t="s">
        <v>51</v>
      </c>
      <c r="D229" s="16">
        <f>'APRIL 2023'!H228</f>
        <v>8450</v>
      </c>
      <c r="E229" s="139"/>
      <c r="F229" s="162">
        <f t="shared" si="16"/>
        <v>8450</v>
      </c>
      <c r="G229" s="95">
        <v>950</v>
      </c>
      <c r="H229" s="16">
        <f t="shared" si="17"/>
        <v>7500</v>
      </c>
      <c r="I229" s="16">
        <v>804</v>
      </c>
      <c r="J229" s="95">
        <f>H229*I229</f>
        <v>6030000</v>
      </c>
      <c r="K229" s="59">
        <v>19</v>
      </c>
      <c r="L229" s="77"/>
    </row>
    <row r="230" spans="1:12" x14ac:dyDescent="0.25">
      <c r="A230" s="22">
        <v>31</v>
      </c>
      <c r="B230" s="10" t="s">
        <v>180</v>
      </c>
      <c r="C230" s="22" t="s">
        <v>51</v>
      </c>
      <c r="D230" s="16">
        <f>'APRIL 2023'!H229</f>
        <v>7800</v>
      </c>
      <c r="E230" s="139"/>
      <c r="F230" s="162">
        <f t="shared" si="16"/>
        <v>7800</v>
      </c>
      <c r="G230" s="95">
        <v>900</v>
      </c>
      <c r="H230" s="16">
        <f t="shared" si="17"/>
        <v>6900</v>
      </c>
      <c r="I230" s="16">
        <v>648</v>
      </c>
      <c r="J230" s="95">
        <f t="shared" si="18"/>
        <v>4471200</v>
      </c>
      <c r="K230" s="59">
        <v>2</v>
      </c>
      <c r="L230" s="77"/>
    </row>
    <row r="231" spans="1:12" ht="15" customHeight="1" x14ac:dyDescent="0.25">
      <c r="A231" s="20">
        <v>32</v>
      </c>
      <c r="B231" s="10" t="s">
        <v>181</v>
      </c>
      <c r="C231" s="22" t="s">
        <v>51</v>
      </c>
      <c r="D231" s="16">
        <f>'APRIL 2023'!H230</f>
        <v>8000</v>
      </c>
      <c r="E231" s="139">
        <v>13000</v>
      </c>
      <c r="F231" s="162">
        <f t="shared" si="16"/>
        <v>21000</v>
      </c>
      <c r="G231" s="95">
        <v>1000</v>
      </c>
      <c r="H231" s="16">
        <f t="shared" si="17"/>
        <v>20000</v>
      </c>
      <c r="I231" s="16">
        <v>1500</v>
      </c>
      <c r="J231" s="95">
        <f t="shared" si="18"/>
        <v>30000000</v>
      </c>
      <c r="K231" s="59">
        <v>15000</v>
      </c>
      <c r="L231" s="77"/>
    </row>
    <row r="232" spans="1:12" ht="15" customHeight="1" x14ac:dyDescent="0.25">
      <c r="A232" s="20">
        <v>33</v>
      </c>
      <c r="B232" s="10" t="s">
        <v>182</v>
      </c>
      <c r="C232" s="22" t="s">
        <v>51</v>
      </c>
      <c r="D232" s="16">
        <f>'APRIL 2023'!H231</f>
        <v>5950</v>
      </c>
      <c r="E232" s="139">
        <v>13000</v>
      </c>
      <c r="F232" s="162">
        <f t="shared" si="16"/>
        <v>18950</v>
      </c>
      <c r="G232" s="95">
        <v>1000</v>
      </c>
      <c r="H232" s="16">
        <f t="shared" si="17"/>
        <v>17950</v>
      </c>
      <c r="I232" s="16">
        <v>1500</v>
      </c>
      <c r="J232" s="95">
        <f t="shared" si="18"/>
        <v>26925000</v>
      </c>
      <c r="K232" s="75">
        <v>14200</v>
      </c>
      <c r="L232" s="77"/>
    </row>
    <row r="233" spans="1:12" ht="15" customHeight="1" x14ac:dyDescent="0.25">
      <c r="A233" s="22">
        <v>34</v>
      </c>
      <c r="B233" s="10" t="s">
        <v>183</v>
      </c>
      <c r="C233" s="9" t="s">
        <v>18</v>
      </c>
      <c r="D233" s="16">
        <f>'APRIL 2023'!H232</f>
        <v>192</v>
      </c>
      <c r="E233" s="139"/>
      <c r="F233" s="162">
        <f t="shared" si="16"/>
        <v>192</v>
      </c>
      <c r="G233" s="95">
        <v>4</v>
      </c>
      <c r="H233" s="16">
        <f t="shared" si="17"/>
        <v>188</v>
      </c>
      <c r="I233" s="16">
        <v>2500</v>
      </c>
      <c r="J233" s="95">
        <f t="shared" si="18"/>
        <v>470000</v>
      </c>
      <c r="K233" s="61">
        <v>4400</v>
      </c>
      <c r="L233" s="77"/>
    </row>
    <row r="234" spans="1:12" ht="15" customHeight="1" x14ac:dyDescent="0.25">
      <c r="A234" s="20">
        <v>35</v>
      </c>
      <c r="B234" s="10" t="s">
        <v>184</v>
      </c>
      <c r="C234" s="9" t="s">
        <v>18</v>
      </c>
      <c r="D234" s="16">
        <f>'APRIL 2023'!H233</f>
        <v>12</v>
      </c>
      <c r="E234" s="139"/>
      <c r="F234" s="162">
        <f t="shared" si="16"/>
        <v>12</v>
      </c>
      <c r="G234" s="95">
        <v>2</v>
      </c>
      <c r="H234" s="16">
        <f t="shared" si="17"/>
        <v>10</v>
      </c>
      <c r="I234" s="16">
        <v>105000</v>
      </c>
      <c r="J234" s="95">
        <f t="shared" si="18"/>
        <v>1050000</v>
      </c>
      <c r="K234" s="59">
        <v>273</v>
      </c>
      <c r="L234" s="77"/>
    </row>
    <row r="235" spans="1:12" ht="15" customHeight="1" x14ac:dyDescent="0.25">
      <c r="A235" s="22">
        <v>36</v>
      </c>
      <c r="B235" s="10" t="s">
        <v>247</v>
      </c>
      <c r="C235" s="9" t="s">
        <v>18</v>
      </c>
      <c r="D235" s="16">
        <f>'APRIL 2023'!H234</f>
        <v>2</v>
      </c>
      <c r="E235" s="139"/>
      <c r="F235" s="162">
        <f t="shared" si="16"/>
        <v>2</v>
      </c>
      <c r="G235" s="95">
        <v>2</v>
      </c>
      <c r="H235" s="16">
        <f t="shared" si="17"/>
        <v>0</v>
      </c>
      <c r="I235" s="16">
        <v>80000</v>
      </c>
      <c r="J235" s="95">
        <f t="shared" si="18"/>
        <v>0</v>
      </c>
      <c r="K235" s="59">
        <v>2</v>
      </c>
      <c r="L235" s="77"/>
    </row>
    <row r="236" spans="1:12" ht="15" customHeight="1" x14ac:dyDescent="0.25">
      <c r="A236" s="20">
        <v>37</v>
      </c>
      <c r="B236" s="10" t="s">
        <v>185</v>
      </c>
      <c r="C236" s="9" t="s">
        <v>18</v>
      </c>
      <c r="D236" s="16">
        <f>'APRIL 2023'!H235</f>
        <v>177</v>
      </c>
      <c r="E236" s="139"/>
      <c r="F236" s="162">
        <f t="shared" si="16"/>
        <v>177</v>
      </c>
      <c r="G236" s="95">
        <v>34</v>
      </c>
      <c r="H236" s="16">
        <f t="shared" si="17"/>
        <v>143</v>
      </c>
      <c r="I236" s="16">
        <v>15500</v>
      </c>
      <c r="J236" s="95">
        <f t="shared" si="18"/>
        <v>2216500</v>
      </c>
      <c r="K236" s="59">
        <v>6</v>
      </c>
      <c r="L236" s="77"/>
    </row>
    <row r="237" spans="1:12" ht="15" customHeight="1" x14ac:dyDescent="0.25">
      <c r="A237" s="20">
        <v>38</v>
      </c>
      <c r="B237" s="10" t="s">
        <v>305</v>
      </c>
      <c r="C237" s="9" t="s">
        <v>70</v>
      </c>
      <c r="D237" s="16">
        <f>'APRIL 2023'!H236</f>
        <v>200</v>
      </c>
      <c r="E237" s="145"/>
      <c r="F237" s="162">
        <f t="shared" si="16"/>
        <v>200</v>
      </c>
      <c r="G237" s="110"/>
      <c r="H237" s="16">
        <f t="shared" si="17"/>
        <v>200</v>
      </c>
      <c r="I237" s="16">
        <v>14200</v>
      </c>
      <c r="J237" s="95">
        <f t="shared" si="18"/>
        <v>2840000</v>
      </c>
      <c r="K237" s="59">
        <v>15</v>
      </c>
      <c r="L237" s="77"/>
    </row>
    <row r="238" spans="1:12" ht="15" customHeight="1" x14ac:dyDescent="0.25">
      <c r="A238" s="22"/>
      <c r="B238" s="10"/>
      <c r="C238" s="9"/>
      <c r="D238" s="16"/>
      <c r="E238" s="145"/>
      <c r="F238" s="162"/>
      <c r="G238" s="110"/>
      <c r="H238" s="16"/>
      <c r="I238" s="16"/>
      <c r="J238" s="95"/>
      <c r="K238" s="59"/>
      <c r="L238" s="77"/>
    </row>
    <row r="239" spans="1:12" ht="15" customHeight="1" x14ac:dyDescent="0.25">
      <c r="A239" s="22"/>
      <c r="B239" s="25" t="s">
        <v>186</v>
      </c>
      <c r="C239" s="9"/>
      <c r="D239" s="16"/>
      <c r="E239" s="145"/>
      <c r="F239" s="162"/>
      <c r="G239" s="110"/>
      <c r="H239" s="16"/>
      <c r="I239" s="16"/>
      <c r="J239" s="95"/>
      <c r="K239" s="61">
        <v>417</v>
      </c>
      <c r="L239" s="77"/>
    </row>
    <row r="240" spans="1:12" ht="15" customHeight="1" x14ac:dyDescent="0.25">
      <c r="A240" s="20">
        <v>1</v>
      </c>
      <c r="B240" s="10" t="s">
        <v>187</v>
      </c>
      <c r="C240" s="9" t="s">
        <v>173</v>
      </c>
      <c r="D240" s="16">
        <f>'APRIL 2023'!H239</f>
        <v>31</v>
      </c>
      <c r="E240" s="139"/>
      <c r="F240" s="162">
        <f t="shared" si="16"/>
        <v>31</v>
      </c>
      <c r="G240" s="95">
        <v>15</v>
      </c>
      <c r="H240" s="16">
        <f t="shared" si="17"/>
        <v>16</v>
      </c>
      <c r="I240" s="16">
        <v>550000</v>
      </c>
      <c r="J240" s="95">
        <f t="shared" si="18"/>
        <v>8800000</v>
      </c>
      <c r="K240" s="56"/>
    </row>
    <row r="241" spans="1:11" ht="15" customHeight="1" x14ac:dyDescent="0.25">
      <c r="A241" s="22">
        <v>2</v>
      </c>
      <c r="B241" s="10" t="s">
        <v>188</v>
      </c>
      <c r="C241" s="9" t="s">
        <v>173</v>
      </c>
      <c r="D241" s="16">
        <f>'APRIL 2023'!H240</f>
        <v>30</v>
      </c>
      <c r="E241" s="139"/>
      <c r="F241" s="162">
        <f t="shared" si="16"/>
        <v>30</v>
      </c>
      <c r="G241" s="95">
        <v>4</v>
      </c>
      <c r="H241" s="16">
        <f t="shared" si="17"/>
        <v>26</v>
      </c>
      <c r="I241" s="16">
        <v>600000</v>
      </c>
      <c r="J241" s="95">
        <f t="shared" si="18"/>
        <v>15600000</v>
      </c>
      <c r="K241" s="56"/>
    </row>
    <row r="242" spans="1:11" ht="15" customHeight="1" x14ac:dyDescent="0.25">
      <c r="A242" s="20">
        <v>3</v>
      </c>
      <c r="B242" s="10" t="s">
        <v>189</v>
      </c>
      <c r="C242" s="9" t="s">
        <v>173</v>
      </c>
      <c r="D242" s="16">
        <f>'APRIL 2023'!H241</f>
        <v>35</v>
      </c>
      <c r="E242" s="139"/>
      <c r="F242" s="162">
        <f t="shared" si="16"/>
        <v>35</v>
      </c>
      <c r="G242" s="95">
        <v>9</v>
      </c>
      <c r="H242" s="16">
        <f t="shared" si="17"/>
        <v>26</v>
      </c>
      <c r="I242" s="51">
        <v>500000</v>
      </c>
      <c r="J242" s="95">
        <f t="shared" si="18"/>
        <v>13000000</v>
      </c>
      <c r="K242" s="59">
        <v>6</v>
      </c>
    </row>
    <row r="243" spans="1:11" ht="15" customHeight="1" x14ac:dyDescent="0.25">
      <c r="A243" s="22">
        <v>4</v>
      </c>
      <c r="B243" s="10" t="s">
        <v>190</v>
      </c>
      <c r="C243" s="9" t="s">
        <v>173</v>
      </c>
      <c r="D243" s="16">
        <f>'APRIL 2023'!H242</f>
        <v>59</v>
      </c>
      <c r="E243" s="139"/>
      <c r="F243" s="162">
        <f t="shared" si="16"/>
        <v>59</v>
      </c>
      <c r="G243" s="95">
        <v>17</v>
      </c>
      <c r="H243" s="16">
        <f t="shared" si="17"/>
        <v>42</v>
      </c>
      <c r="I243" s="16">
        <v>600000</v>
      </c>
      <c r="J243" s="95">
        <f t="shared" si="18"/>
        <v>25200000</v>
      </c>
      <c r="K243" s="59">
        <v>12</v>
      </c>
    </row>
    <row r="244" spans="1:11" ht="15" customHeight="1" x14ac:dyDescent="0.25">
      <c r="A244" s="20">
        <v>5</v>
      </c>
      <c r="B244" s="10" t="s">
        <v>191</v>
      </c>
      <c r="C244" s="9" t="s">
        <v>173</v>
      </c>
      <c r="D244" s="16">
        <f>'APRIL 2023'!H243</f>
        <v>53</v>
      </c>
      <c r="E244" s="139"/>
      <c r="F244" s="162">
        <f t="shared" si="16"/>
        <v>53</v>
      </c>
      <c r="G244" s="95">
        <v>9</v>
      </c>
      <c r="H244" s="16">
        <f t="shared" si="17"/>
        <v>44</v>
      </c>
      <c r="I244" s="16">
        <v>600000</v>
      </c>
      <c r="J244" s="95">
        <f t="shared" si="18"/>
        <v>26400000</v>
      </c>
      <c r="K244" s="60">
        <v>7</v>
      </c>
    </row>
    <row r="245" spans="1:11" ht="15" customHeight="1" x14ac:dyDescent="0.25">
      <c r="A245" s="22"/>
      <c r="B245" s="10"/>
      <c r="C245" s="9"/>
      <c r="D245" s="15"/>
      <c r="E245" s="139"/>
      <c r="F245" s="162"/>
      <c r="G245" s="95"/>
      <c r="H245" s="16"/>
      <c r="I245" s="15"/>
      <c r="J245" s="95"/>
      <c r="K245" s="59">
        <v>4</v>
      </c>
    </row>
    <row r="246" spans="1:11" ht="15" customHeight="1" x14ac:dyDescent="0.25">
      <c r="A246" s="89"/>
      <c r="B246" s="90"/>
      <c r="C246" s="11"/>
      <c r="D246" s="84"/>
      <c r="E246" s="145"/>
      <c r="F246" s="163"/>
      <c r="G246" s="110"/>
      <c r="H246" s="16"/>
      <c r="I246" s="84"/>
      <c r="J246" s="110"/>
      <c r="K246" s="59">
        <v>7</v>
      </c>
    </row>
    <row r="247" spans="1:11" ht="15" customHeight="1" x14ac:dyDescent="0.25">
      <c r="A247" s="380" t="s">
        <v>264</v>
      </c>
      <c r="B247" s="381"/>
      <c r="C247" s="381"/>
      <c r="D247" s="381"/>
      <c r="E247" s="381"/>
      <c r="F247" s="381"/>
      <c r="G247" s="381"/>
      <c r="H247" s="382"/>
      <c r="I247" s="383">
        <f>SUM(J200:J244)</f>
        <v>208056497.75999999</v>
      </c>
      <c r="J247" s="384"/>
      <c r="K247" s="56"/>
    </row>
    <row r="248" spans="1:11" ht="15" customHeight="1" x14ac:dyDescent="0.25">
      <c r="A248" s="91"/>
      <c r="B248" s="49"/>
      <c r="C248" s="37"/>
      <c r="D248" s="85"/>
      <c r="E248" s="143"/>
      <c r="F248" s="85"/>
      <c r="G248" s="109"/>
      <c r="H248" s="85"/>
      <c r="I248" s="85"/>
      <c r="J248" s="109"/>
      <c r="K248" s="57"/>
    </row>
    <row r="249" spans="1:11" ht="15" customHeight="1" x14ac:dyDescent="0.25">
      <c r="A249" s="26"/>
      <c r="B249" s="26"/>
      <c r="C249" s="26"/>
      <c r="D249" s="26"/>
      <c r="E249" s="148"/>
      <c r="F249" s="26"/>
      <c r="G249" s="113"/>
      <c r="H249" s="26"/>
      <c r="I249" s="26"/>
      <c r="J249" s="113"/>
      <c r="K249" s="52"/>
    </row>
    <row r="250" spans="1:11" ht="15" customHeight="1" x14ac:dyDescent="0.25">
      <c r="A250" s="385" t="s">
        <v>192</v>
      </c>
      <c r="B250" s="385"/>
      <c r="C250" s="385"/>
      <c r="D250" s="385"/>
      <c r="E250" s="385"/>
      <c r="F250" s="385"/>
      <c r="G250" s="385"/>
      <c r="H250" s="385"/>
      <c r="I250" s="385"/>
      <c r="J250" s="385"/>
      <c r="K250" s="53"/>
    </row>
    <row r="251" spans="1:11" x14ac:dyDescent="0.25">
      <c r="A251" s="386" t="str">
        <f>A194</f>
        <v>Bulan : MEI 2023</v>
      </c>
      <c r="B251" s="386"/>
      <c r="C251" s="386"/>
      <c r="D251" s="386"/>
      <c r="E251" s="386"/>
      <c r="F251" s="386"/>
      <c r="G251" s="386"/>
      <c r="H251" s="386"/>
      <c r="I251" s="386"/>
      <c r="J251" s="386"/>
    </row>
    <row r="252" spans="1:11" ht="15.75" x14ac:dyDescent="0.25">
      <c r="A252" s="27"/>
      <c r="B252" s="28"/>
      <c r="C252" s="27"/>
      <c r="D252" s="29"/>
      <c r="E252" s="149"/>
      <c r="F252" s="29"/>
      <c r="G252" s="126"/>
      <c r="H252" s="29"/>
      <c r="I252" s="69"/>
      <c r="J252" s="114"/>
      <c r="K252" s="176"/>
    </row>
    <row r="253" spans="1:11" x14ac:dyDescent="0.25">
      <c r="A253" s="387" t="s">
        <v>3</v>
      </c>
      <c r="B253" s="387" t="s">
        <v>4</v>
      </c>
      <c r="C253" s="387" t="s">
        <v>5</v>
      </c>
      <c r="D253" s="387" t="s">
        <v>193</v>
      </c>
      <c r="E253" s="150" t="s">
        <v>7</v>
      </c>
      <c r="F253" s="387" t="s">
        <v>8</v>
      </c>
      <c r="G253" s="127" t="s">
        <v>7</v>
      </c>
      <c r="H253" s="387" t="s">
        <v>194</v>
      </c>
      <c r="I253" s="178" t="s">
        <v>262</v>
      </c>
      <c r="J253" s="102" t="s">
        <v>8</v>
      </c>
      <c r="K253" s="175"/>
    </row>
    <row r="254" spans="1:11" x14ac:dyDescent="0.25">
      <c r="A254" s="388"/>
      <c r="B254" s="388"/>
      <c r="C254" s="388"/>
      <c r="D254" s="388"/>
      <c r="E254" s="151" t="s">
        <v>10</v>
      </c>
      <c r="F254" s="388"/>
      <c r="G254" s="128" t="s">
        <v>11</v>
      </c>
      <c r="H254" s="388"/>
      <c r="I254" s="179" t="s">
        <v>5</v>
      </c>
      <c r="J254" s="115" t="s">
        <v>263</v>
      </c>
      <c r="K254" s="37"/>
    </row>
    <row r="255" spans="1:11" s="211" customFormat="1" x14ac:dyDescent="0.25">
      <c r="A255" s="206">
        <v>1</v>
      </c>
      <c r="B255" s="206">
        <v>2</v>
      </c>
      <c r="C255" s="206">
        <v>3</v>
      </c>
      <c r="D255" s="206">
        <v>4</v>
      </c>
      <c r="E255" s="207">
        <v>5</v>
      </c>
      <c r="F255" s="206">
        <v>6</v>
      </c>
      <c r="G255" s="207">
        <v>7</v>
      </c>
      <c r="H255" s="206">
        <v>8</v>
      </c>
      <c r="I255" s="208">
        <v>9</v>
      </c>
      <c r="J255" s="209">
        <v>10</v>
      </c>
      <c r="K255" s="210" t="s">
        <v>258</v>
      </c>
    </row>
    <row r="256" spans="1:11" x14ac:dyDescent="0.25">
      <c r="A256" s="80"/>
      <c r="B256" s="80"/>
      <c r="C256" s="80"/>
      <c r="D256" s="80"/>
      <c r="E256" s="153"/>
      <c r="F256" s="80"/>
      <c r="G256" s="130"/>
      <c r="H256" s="80"/>
      <c r="I256" s="68"/>
      <c r="J256" s="103"/>
      <c r="K256" s="54" t="s">
        <v>259</v>
      </c>
    </row>
    <row r="257" spans="1:12" x14ac:dyDescent="0.25">
      <c r="A257" s="9">
        <v>1</v>
      </c>
      <c r="B257" s="10" t="s">
        <v>387</v>
      </c>
      <c r="C257" s="9" t="s">
        <v>195</v>
      </c>
      <c r="D257" s="16">
        <f>'APRIL 2023'!H256</f>
        <v>2</v>
      </c>
      <c r="E257" s="139">
        <v>550</v>
      </c>
      <c r="F257" s="16">
        <f>D257+E257</f>
        <v>552</v>
      </c>
      <c r="G257" s="95">
        <v>48</v>
      </c>
      <c r="H257" s="16">
        <f>F257-G257</f>
        <v>504</v>
      </c>
      <c r="I257" s="16">
        <v>44400</v>
      </c>
      <c r="J257" s="95">
        <f>H257*I257</f>
        <v>22377600</v>
      </c>
      <c r="K257" s="2"/>
    </row>
    <row r="258" spans="1:12" x14ac:dyDescent="0.25">
      <c r="A258" s="9">
        <v>2</v>
      </c>
      <c r="B258" s="10" t="s">
        <v>260</v>
      </c>
      <c r="C258" s="9" t="s">
        <v>195</v>
      </c>
      <c r="D258" s="16">
        <f>'APRIL 2023'!H257</f>
        <v>78</v>
      </c>
      <c r="E258" s="139">
        <v>100</v>
      </c>
      <c r="F258" s="16">
        <f>D258+E258</f>
        <v>178</v>
      </c>
      <c r="G258" s="95">
        <v>26</v>
      </c>
      <c r="H258" s="16">
        <f t="shared" ref="H258:H308" si="19">F258-G258</f>
        <v>152</v>
      </c>
      <c r="I258" s="16">
        <v>44400</v>
      </c>
      <c r="J258" s="100">
        <f t="shared" ref="J258:J308" si="20">H258*I258</f>
        <v>6748800</v>
      </c>
      <c r="K258" s="2"/>
    </row>
    <row r="259" spans="1:12" x14ac:dyDescent="0.25">
      <c r="A259" s="2">
        <v>3</v>
      </c>
      <c r="B259" s="6" t="s">
        <v>261</v>
      </c>
      <c r="C259" s="5" t="s">
        <v>195</v>
      </c>
      <c r="D259" s="16">
        <f>'APRIL 2023'!H258</f>
        <v>80</v>
      </c>
      <c r="E259" s="139"/>
      <c r="F259" s="16">
        <f t="shared" ref="F259:F308" si="21">D259+E259</f>
        <v>80</v>
      </c>
      <c r="G259" s="95">
        <v>1</v>
      </c>
      <c r="H259" s="16">
        <f t="shared" si="19"/>
        <v>79</v>
      </c>
      <c r="I259" s="16">
        <v>44400</v>
      </c>
      <c r="J259" s="100">
        <f t="shared" si="20"/>
        <v>3507600</v>
      </c>
      <c r="K259" s="66">
        <v>102</v>
      </c>
      <c r="L259" s="77"/>
    </row>
    <row r="260" spans="1:12" x14ac:dyDescent="0.25">
      <c r="A260" s="9">
        <v>4</v>
      </c>
      <c r="B260" s="6" t="s">
        <v>196</v>
      </c>
      <c r="C260" s="5" t="s">
        <v>18</v>
      </c>
      <c r="D260" s="16">
        <f>'APRIL 2023'!H259</f>
        <v>5</v>
      </c>
      <c r="E260" s="139"/>
      <c r="F260" s="16">
        <f t="shared" si="21"/>
        <v>5</v>
      </c>
      <c r="G260" s="95">
        <v>2</v>
      </c>
      <c r="H260" s="16">
        <f t="shared" si="19"/>
        <v>3</v>
      </c>
      <c r="I260" s="16">
        <v>46200</v>
      </c>
      <c r="J260" s="100">
        <f t="shared" si="20"/>
        <v>138600</v>
      </c>
      <c r="K260" s="71">
        <v>100</v>
      </c>
    </row>
    <row r="261" spans="1:12" x14ac:dyDescent="0.25">
      <c r="A261" s="2">
        <v>5</v>
      </c>
      <c r="B261" s="6" t="s">
        <v>197</v>
      </c>
      <c r="C261" s="5" t="s">
        <v>18</v>
      </c>
      <c r="D261" s="16">
        <f>'APRIL 2023'!H260</f>
        <v>4</v>
      </c>
      <c r="E261" s="139"/>
      <c r="F261" s="16">
        <f t="shared" si="21"/>
        <v>4</v>
      </c>
      <c r="G261" s="95">
        <v>1</v>
      </c>
      <c r="H261" s="16">
        <f t="shared" si="19"/>
        <v>3</v>
      </c>
      <c r="I261" s="16">
        <v>46200</v>
      </c>
      <c r="J261" s="100">
        <f t="shared" si="20"/>
        <v>138600</v>
      </c>
      <c r="K261" s="71">
        <v>96</v>
      </c>
    </row>
    <row r="262" spans="1:12" x14ac:dyDescent="0.25">
      <c r="A262" s="9">
        <v>6</v>
      </c>
      <c r="B262" s="6" t="s">
        <v>198</v>
      </c>
      <c r="C262" s="5" t="s">
        <v>18</v>
      </c>
      <c r="D262" s="16">
        <f>'APRIL 2023'!H261</f>
        <v>5</v>
      </c>
      <c r="E262" s="154"/>
      <c r="F262" s="16">
        <f t="shared" si="21"/>
        <v>5</v>
      </c>
      <c r="G262" s="131"/>
      <c r="H262" s="16">
        <f t="shared" si="19"/>
        <v>5</v>
      </c>
      <c r="I262" s="16">
        <v>46200</v>
      </c>
      <c r="J262" s="100">
        <f t="shared" si="20"/>
        <v>231000</v>
      </c>
      <c r="K262" s="71">
        <v>6</v>
      </c>
    </row>
    <row r="263" spans="1:12" x14ac:dyDescent="0.25">
      <c r="A263" s="2">
        <v>7</v>
      </c>
      <c r="B263" s="63" t="s">
        <v>212</v>
      </c>
      <c r="C263" s="64" t="s">
        <v>195</v>
      </c>
      <c r="D263" s="16">
        <f>'APRIL 2023'!H262</f>
        <v>11</v>
      </c>
      <c r="E263" s="139"/>
      <c r="F263" s="16">
        <f t="shared" si="21"/>
        <v>11</v>
      </c>
      <c r="G263" s="95"/>
      <c r="H263" s="16">
        <f t="shared" si="19"/>
        <v>11</v>
      </c>
      <c r="I263" s="16">
        <v>38500</v>
      </c>
      <c r="J263" s="100">
        <f t="shared" si="20"/>
        <v>423500</v>
      </c>
      <c r="K263" s="71">
        <v>10</v>
      </c>
    </row>
    <row r="264" spans="1:12" x14ac:dyDescent="0.25">
      <c r="A264" s="2">
        <v>8</v>
      </c>
      <c r="B264" s="63" t="s">
        <v>290</v>
      </c>
      <c r="C264" s="99" t="s">
        <v>195</v>
      </c>
      <c r="D264" s="16">
        <f>'APRIL 2023'!H263</f>
        <v>25</v>
      </c>
      <c r="E264" s="139"/>
      <c r="F264" s="16">
        <f t="shared" si="21"/>
        <v>25</v>
      </c>
      <c r="G264" s="165"/>
      <c r="H264" s="16">
        <f t="shared" si="19"/>
        <v>25</v>
      </c>
      <c r="I264" s="16">
        <v>44400</v>
      </c>
      <c r="J264" s="100">
        <f t="shared" si="20"/>
        <v>1110000</v>
      </c>
      <c r="K264" s="71"/>
    </row>
    <row r="265" spans="1:12" x14ac:dyDescent="0.25">
      <c r="A265" s="9">
        <v>9</v>
      </c>
      <c r="B265" s="6" t="s">
        <v>199</v>
      </c>
      <c r="C265" s="5" t="s">
        <v>47</v>
      </c>
      <c r="D265" s="16">
        <f>'APRIL 2023'!H264</f>
        <v>1206</v>
      </c>
      <c r="E265" s="139"/>
      <c r="F265" s="16">
        <f t="shared" si="21"/>
        <v>1206</v>
      </c>
      <c r="G265" s="95">
        <v>180</v>
      </c>
      <c r="H265" s="16">
        <f t="shared" si="19"/>
        <v>1026</v>
      </c>
      <c r="I265" s="16">
        <v>2500</v>
      </c>
      <c r="J265" s="100">
        <f t="shared" si="20"/>
        <v>2565000</v>
      </c>
      <c r="K265" s="65"/>
    </row>
    <row r="266" spans="1:12" x14ac:dyDescent="0.25">
      <c r="A266" s="2">
        <v>10</v>
      </c>
      <c r="B266" s="10" t="s">
        <v>200</v>
      </c>
      <c r="C266" s="9" t="s">
        <v>47</v>
      </c>
      <c r="D266" s="16">
        <f>'APRIL 2023'!H265</f>
        <v>561</v>
      </c>
      <c r="E266" s="139"/>
      <c r="F266" s="16">
        <f t="shared" si="21"/>
        <v>561</v>
      </c>
      <c r="G266" s="95">
        <v>40</v>
      </c>
      <c r="H266" s="16">
        <f t="shared" si="19"/>
        <v>521</v>
      </c>
      <c r="I266" s="16">
        <v>16000</v>
      </c>
      <c r="J266" s="100">
        <f t="shared" si="20"/>
        <v>8336000</v>
      </c>
      <c r="K266" s="71">
        <v>20</v>
      </c>
    </row>
    <row r="267" spans="1:12" x14ac:dyDescent="0.25">
      <c r="A267" s="9">
        <v>11</v>
      </c>
      <c r="B267" s="10" t="s">
        <v>355</v>
      </c>
      <c r="C267" s="9" t="s">
        <v>51</v>
      </c>
      <c r="D267" s="16">
        <f>'APRIL 2023'!H266</f>
        <v>136000</v>
      </c>
      <c r="E267" s="139"/>
      <c r="F267" s="16">
        <f t="shared" si="21"/>
        <v>136000</v>
      </c>
      <c r="G267" s="95">
        <v>11000</v>
      </c>
      <c r="H267" s="16">
        <f t="shared" si="19"/>
        <v>125000</v>
      </c>
      <c r="I267" s="16">
        <v>149.85</v>
      </c>
      <c r="J267" s="100">
        <f t="shared" si="20"/>
        <v>18731250</v>
      </c>
      <c r="K267" s="71">
        <v>2750</v>
      </c>
    </row>
    <row r="268" spans="1:12" x14ac:dyDescent="0.25">
      <c r="A268" s="2">
        <v>12</v>
      </c>
      <c r="B268" s="10" t="s">
        <v>280</v>
      </c>
      <c r="C268" s="9" t="s">
        <v>51</v>
      </c>
      <c r="D268" s="16">
        <f>'APRIL 2023'!H267</f>
        <v>391000</v>
      </c>
      <c r="E268" s="139"/>
      <c r="F268" s="16">
        <f t="shared" si="21"/>
        <v>391000</v>
      </c>
      <c r="G268" s="95">
        <v>37000</v>
      </c>
      <c r="H268" s="16">
        <f t="shared" si="19"/>
        <v>354000</v>
      </c>
      <c r="I268" s="16">
        <v>107.67</v>
      </c>
      <c r="J268" s="100">
        <f t="shared" si="20"/>
        <v>38115180</v>
      </c>
      <c r="K268" s="67">
        <v>1193</v>
      </c>
      <c r="L268" s="77"/>
    </row>
    <row r="269" spans="1:12" x14ac:dyDescent="0.25">
      <c r="A269" s="9">
        <v>13</v>
      </c>
      <c r="B269" s="10" t="s">
        <v>281</v>
      </c>
      <c r="C269" s="9" t="s">
        <v>51</v>
      </c>
      <c r="D269" s="16">
        <f>'APRIL 2023'!H268</f>
        <v>51000</v>
      </c>
      <c r="E269" s="139"/>
      <c r="F269" s="16">
        <f t="shared" si="21"/>
        <v>51000</v>
      </c>
      <c r="G269" s="95">
        <v>3000</v>
      </c>
      <c r="H269" s="16">
        <f t="shared" si="19"/>
        <v>48000</v>
      </c>
      <c r="I269" s="16">
        <v>72.150000000000006</v>
      </c>
      <c r="J269" s="100">
        <f t="shared" si="20"/>
        <v>3463200.0000000005</v>
      </c>
      <c r="K269" s="74">
        <v>132100</v>
      </c>
      <c r="L269" s="77"/>
    </row>
    <row r="270" spans="1:12" x14ac:dyDescent="0.25">
      <c r="A270" s="2">
        <v>14</v>
      </c>
      <c r="B270" s="10" t="s">
        <v>356</v>
      </c>
      <c r="C270" s="9" t="s">
        <v>51</v>
      </c>
      <c r="D270" s="16">
        <f>'APRIL 2023'!H269</f>
        <v>3900</v>
      </c>
      <c r="E270" s="139"/>
      <c r="F270" s="16">
        <f t="shared" si="21"/>
        <v>3900</v>
      </c>
      <c r="G270" s="95"/>
      <c r="H270" s="16">
        <f t="shared" si="19"/>
        <v>3900</v>
      </c>
      <c r="I270" s="16">
        <v>50</v>
      </c>
      <c r="J270" s="100">
        <f t="shared" si="20"/>
        <v>195000</v>
      </c>
      <c r="K270" s="67">
        <v>233050</v>
      </c>
      <c r="L270" s="77"/>
    </row>
    <row r="271" spans="1:12" x14ac:dyDescent="0.25">
      <c r="A271" s="2">
        <v>15</v>
      </c>
      <c r="B271" s="10" t="s">
        <v>357</v>
      </c>
      <c r="C271" s="9" t="s">
        <v>51</v>
      </c>
      <c r="D271" s="16">
        <f>'APRIL 2023'!H270</f>
        <v>2500</v>
      </c>
      <c r="E271" s="139"/>
      <c r="F271" s="16">
        <f t="shared" si="21"/>
        <v>2500</v>
      </c>
      <c r="G271" s="95"/>
      <c r="H271" s="16">
        <f t="shared" si="19"/>
        <v>2500</v>
      </c>
      <c r="I271" s="16">
        <v>50</v>
      </c>
      <c r="J271" s="100">
        <f t="shared" si="20"/>
        <v>125000</v>
      </c>
      <c r="K271" s="67">
        <v>46000</v>
      </c>
      <c r="L271" s="94"/>
    </row>
    <row r="272" spans="1:12" x14ac:dyDescent="0.25">
      <c r="A272" s="9">
        <v>16</v>
      </c>
      <c r="B272" s="10" t="s">
        <v>203</v>
      </c>
      <c r="C272" s="9" t="s">
        <v>18</v>
      </c>
      <c r="D272" s="16">
        <f>'APRIL 2023'!H271</f>
        <v>230</v>
      </c>
      <c r="E272" s="139"/>
      <c r="F272" s="16">
        <f t="shared" si="21"/>
        <v>230</v>
      </c>
      <c r="G272" s="95"/>
      <c r="H272" s="16">
        <f t="shared" si="19"/>
        <v>230</v>
      </c>
      <c r="I272" s="16">
        <v>1500</v>
      </c>
      <c r="J272" s="100">
        <f t="shared" si="20"/>
        <v>345000</v>
      </c>
      <c r="K272" s="74">
        <v>10500</v>
      </c>
      <c r="L272" s="94"/>
    </row>
    <row r="273" spans="1:12" x14ac:dyDescent="0.25">
      <c r="A273" s="2">
        <v>17</v>
      </c>
      <c r="B273" s="10" t="s">
        <v>358</v>
      </c>
      <c r="C273" s="9" t="s">
        <v>129</v>
      </c>
      <c r="D273" s="16">
        <f>'APRIL 2023'!H272</f>
        <v>330</v>
      </c>
      <c r="E273" s="139"/>
      <c r="F273" s="16">
        <f t="shared" si="21"/>
        <v>330</v>
      </c>
      <c r="G273" s="95"/>
      <c r="H273" s="16">
        <f t="shared" si="19"/>
        <v>330</v>
      </c>
      <c r="I273" s="16">
        <v>7000</v>
      </c>
      <c r="J273" s="100">
        <f t="shared" si="20"/>
        <v>2310000</v>
      </c>
      <c r="K273" s="74">
        <v>8500</v>
      </c>
      <c r="L273" s="94"/>
    </row>
    <row r="274" spans="1:12" x14ac:dyDescent="0.25">
      <c r="A274" s="9">
        <v>18</v>
      </c>
      <c r="B274" s="30" t="s">
        <v>359</v>
      </c>
      <c r="C274" s="9" t="s">
        <v>51</v>
      </c>
      <c r="D274" s="16">
        <f>'APRIL 2023'!H273</f>
        <v>18000</v>
      </c>
      <c r="E274" s="139">
        <v>180000</v>
      </c>
      <c r="F274" s="16">
        <f t="shared" si="21"/>
        <v>198000</v>
      </c>
      <c r="G274" s="95">
        <v>12000</v>
      </c>
      <c r="H274" s="16">
        <f t="shared" si="19"/>
        <v>186000</v>
      </c>
      <c r="I274" s="16">
        <v>64.75</v>
      </c>
      <c r="J274" s="100">
        <f t="shared" si="20"/>
        <v>12043500</v>
      </c>
      <c r="K274" s="74">
        <v>290</v>
      </c>
      <c r="L274" s="94"/>
    </row>
    <row r="275" spans="1:12" x14ac:dyDescent="0.25">
      <c r="A275" s="2">
        <v>19</v>
      </c>
      <c r="B275" s="10" t="s">
        <v>116</v>
      </c>
      <c r="C275" s="9" t="s">
        <v>195</v>
      </c>
      <c r="D275" s="10">
        <f>'APRIL 2023'!H274</f>
        <v>6.5</v>
      </c>
      <c r="E275" s="139"/>
      <c r="F275" s="16">
        <f t="shared" si="21"/>
        <v>6.5</v>
      </c>
      <c r="G275" s="212">
        <v>0.5</v>
      </c>
      <c r="H275" s="16">
        <f t="shared" si="19"/>
        <v>6</v>
      </c>
      <c r="I275" s="16">
        <v>80000</v>
      </c>
      <c r="J275" s="100">
        <f t="shared" si="20"/>
        <v>480000</v>
      </c>
      <c r="K275" s="71">
        <f>H273</f>
        <v>330</v>
      </c>
      <c r="L275" s="36"/>
    </row>
    <row r="276" spans="1:12" x14ac:dyDescent="0.25">
      <c r="A276" s="9">
        <v>20</v>
      </c>
      <c r="B276" s="7" t="s">
        <v>291</v>
      </c>
      <c r="C276" s="11" t="s">
        <v>18</v>
      </c>
      <c r="D276" s="16">
        <f>'APRIL 2023'!H275</f>
        <v>29</v>
      </c>
      <c r="E276" s="139">
        <v>48</v>
      </c>
      <c r="F276" s="16">
        <f t="shared" si="21"/>
        <v>77</v>
      </c>
      <c r="G276" s="198"/>
      <c r="H276" s="16">
        <f t="shared" si="19"/>
        <v>77</v>
      </c>
      <c r="I276" s="16">
        <v>3996</v>
      </c>
      <c r="J276" s="100">
        <f t="shared" si="20"/>
        <v>307692</v>
      </c>
      <c r="K276" s="71">
        <f>H274</f>
        <v>186000</v>
      </c>
      <c r="L276" s="36"/>
    </row>
    <row r="277" spans="1:12" x14ac:dyDescent="0.25">
      <c r="A277" s="2">
        <v>21</v>
      </c>
      <c r="B277" s="7" t="s">
        <v>292</v>
      </c>
      <c r="C277" s="11" t="s">
        <v>18</v>
      </c>
      <c r="D277" s="16">
        <f>'APRIL 2023'!H276</f>
        <v>19</v>
      </c>
      <c r="E277" s="139"/>
      <c r="F277" s="16">
        <f t="shared" si="21"/>
        <v>19</v>
      </c>
      <c r="G277" s="95"/>
      <c r="H277" s="16">
        <f t="shared" si="19"/>
        <v>19</v>
      </c>
      <c r="I277" s="16">
        <v>8800</v>
      </c>
      <c r="J277" s="100">
        <f t="shared" si="20"/>
        <v>167200</v>
      </c>
      <c r="K277" s="71">
        <v>9</v>
      </c>
      <c r="L277" s="36"/>
    </row>
    <row r="278" spans="1:12" x14ac:dyDescent="0.25">
      <c r="A278" s="2">
        <v>22</v>
      </c>
      <c r="B278" s="10" t="s">
        <v>206</v>
      </c>
      <c r="C278" s="31" t="s">
        <v>18</v>
      </c>
      <c r="D278" s="16">
        <f>'APRIL 2023'!H277</f>
        <v>0</v>
      </c>
      <c r="E278" s="139">
        <v>500</v>
      </c>
      <c r="F278" s="16">
        <f t="shared" si="21"/>
        <v>500</v>
      </c>
      <c r="G278" s="95"/>
      <c r="H278" s="16">
        <f t="shared" si="19"/>
        <v>500</v>
      </c>
      <c r="I278" s="16">
        <v>1942.5</v>
      </c>
      <c r="J278" s="100">
        <f t="shared" si="20"/>
        <v>971250</v>
      </c>
      <c r="K278" s="67">
        <v>64</v>
      </c>
      <c r="L278" s="94"/>
    </row>
    <row r="279" spans="1:12" x14ac:dyDescent="0.25">
      <c r="A279" s="2">
        <v>23</v>
      </c>
      <c r="B279" s="33" t="s">
        <v>224</v>
      </c>
      <c r="C279" s="35" t="s">
        <v>18</v>
      </c>
      <c r="D279" s="16">
        <f>'APRIL 2023'!H278</f>
        <v>140</v>
      </c>
      <c r="E279" s="139"/>
      <c r="F279" s="16">
        <f t="shared" si="21"/>
        <v>140</v>
      </c>
      <c r="G279" s="95"/>
      <c r="H279" s="16">
        <f t="shared" si="19"/>
        <v>140</v>
      </c>
      <c r="I279" s="16">
        <v>1650</v>
      </c>
      <c r="J279" s="100">
        <f t="shared" si="20"/>
        <v>231000</v>
      </c>
      <c r="K279" s="67"/>
      <c r="L279" s="94"/>
    </row>
    <row r="280" spans="1:12" x14ac:dyDescent="0.25">
      <c r="A280" s="2">
        <v>24</v>
      </c>
      <c r="B280" s="10" t="s">
        <v>207</v>
      </c>
      <c r="C280" s="31" t="s">
        <v>18</v>
      </c>
      <c r="D280" s="16">
        <f>'APRIL 2023'!H279</f>
        <v>50</v>
      </c>
      <c r="E280" s="139">
        <v>100</v>
      </c>
      <c r="F280" s="16">
        <f t="shared" si="21"/>
        <v>150</v>
      </c>
      <c r="G280" s="95">
        <v>150</v>
      </c>
      <c r="H280" s="16">
        <f t="shared" si="19"/>
        <v>0</v>
      </c>
      <c r="I280" s="10">
        <v>1165.5</v>
      </c>
      <c r="J280" s="100">
        <f t="shared" si="20"/>
        <v>0</v>
      </c>
      <c r="K280" s="67">
        <v>16</v>
      </c>
      <c r="L280" s="94"/>
    </row>
    <row r="281" spans="1:12" x14ac:dyDescent="0.25">
      <c r="A281" s="9">
        <v>25</v>
      </c>
      <c r="B281" s="7" t="s">
        <v>208</v>
      </c>
      <c r="C281" s="32" t="s">
        <v>18</v>
      </c>
      <c r="D281" s="16">
        <f>'APRIL 2023'!H280</f>
        <v>690</v>
      </c>
      <c r="E281" s="139"/>
      <c r="F281" s="16">
        <f t="shared" si="21"/>
        <v>690</v>
      </c>
      <c r="G281" s="95"/>
      <c r="H281" s="16">
        <f t="shared" si="19"/>
        <v>690</v>
      </c>
      <c r="I281" s="10">
        <v>515.45000000000005</v>
      </c>
      <c r="J281" s="100">
        <f t="shared" si="20"/>
        <v>355660.50000000006</v>
      </c>
      <c r="K281" s="71">
        <f>H278</f>
        <v>500</v>
      </c>
      <c r="L281" s="36"/>
    </row>
    <row r="282" spans="1:12" x14ac:dyDescent="0.25">
      <c r="A282" s="2">
        <v>26</v>
      </c>
      <c r="B282" s="7" t="s">
        <v>209</v>
      </c>
      <c r="C282" s="32" t="s">
        <v>18</v>
      </c>
      <c r="D282" s="16">
        <f>'APRIL 2023'!H281</f>
        <v>200</v>
      </c>
      <c r="E282" s="139"/>
      <c r="F282" s="16">
        <f t="shared" si="21"/>
        <v>200</v>
      </c>
      <c r="G282" s="95"/>
      <c r="H282" s="16">
        <f t="shared" si="19"/>
        <v>200</v>
      </c>
      <c r="I282" s="16">
        <v>1200</v>
      </c>
      <c r="J282" s="100">
        <f t="shared" si="20"/>
        <v>240000</v>
      </c>
      <c r="K282" s="71">
        <f t="shared" ref="K282:K284" si="22">H280</f>
        <v>0</v>
      </c>
      <c r="L282" s="36"/>
    </row>
    <row r="283" spans="1:12" x14ac:dyDescent="0.25">
      <c r="A283" s="2">
        <v>27</v>
      </c>
      <c r="B283" s="10" t="s">
        <v>210</v>
      </c>
      <c r="C283" s="31" t="s">
        <v>51</v>
      </c>
      <c r="D283" s="16">
        <f>'APRIL 2023'!H282</f>
        <v>0</v>
      </c>
      <c r="E283" s="139"/>
      <c r="F283" s="16">
        <f t="shared" si="21"/>
        <v>0</v>
      </c>
      <c r="G283" s="95"/>
      <c r="H283" s="16">
        <f t="shared" si="19"/>
        <v>0</v>
      </c>
      <c r="I283" s="16">
        <v>80</v>
      </c>
      <c r="J283" s="100">
        <f t="shared" si="20"/>
        <v>0</v>
      </c>
      <c r="K283" s="71">
        <f t="shared" si="22"/>
        <v>690</v>
      </c>
      <c r="L283" s="36"/>
    </row>
    <row r="284" spans="1:12" x14ac:dyDescent="0.25">
      <c r="A284" s="2">
        <v>28</v>
      </c>
      <c r="B284" s="7" t="s">
        <v>388</v>
      </c>
      <c r="C284" s="32" t="s">
        <v>51</v>
      </c>
      <c r="D284" s="16">
        <f>'APRIL 2023'!H283</f>
        <v>54400</v>
      </c>
      <c r="E284" s="139"/>
      <c r="F284" s="16">
        <f t="shared" si="21"/>
        <v>54400</v>
      </c>
      <c r="G284" s="95">
        <v>10800</v>
      </c>
      <c r="H284" s="16">
        <f t="shared" si="19"/>
        <v>43600</v>
      </c>
      <c r="I284" s="16">
        <v>138.75</v>
      </c>
      <c r="J284" s="100">
        <f t="shared" si="20"/>
        <v>6049500</v>
      </c>
      <c r="K284" s="71">
        <f t="shared" si="22"/>
        <v>200</v>
      </c>
    </row>
    <row r="285" spans="1:12" x14ac:dyDescent="0.25">
      <c r="A285" s="2">
        <v>29</v>
      </c>
      <c r="B285" s="33" t="s">
        <v>213</v>
      </c>
      <c r="C285" s="31" t="s">
        <v>51</v>
      </c>
      <c r="D285" s="16">
        <f>'APRIL 2023'!H284</f>
        <v>15000</v>
      </c>
      <c r="E285" s="139"/>
      <c r="F285" s="16">
        <f t="shared" si="21"/>
        <v>15000</v>
      </c>
      <c r="G285" s="95"/>
      <c r="H285" s="16">
        <f t="shared" si="19"/>
        <v>15000</v>
      </c>
      <c r="I285" s="16">
        <v>50</v>
      </c>
      <c r="J285" s="100">
        <f t="shared" si="20"/>
        <v>750000</v>
      </c>
      <c r="K285" s="71">
        <v>24000</v>
      </c>
    </row>
    <row r="286" spans="1:12" x14ac:dyDescent="0.25">
      <c r="A286" s="2">
        <v>30</v>
      </c>
      <c r="B286" s="10" t="s">
        <v>214</v>
      </c>
      <c r="C286" s="31" t="s">
        <v>51</v>
      </c>
      <c r="D286" s="16">
        <f>'APRIL 2023'!H285</f>
        <v>20000</v>
      </c>
      <c r="E286" s="139"/>
      <c r="F286" s="16">
        <f t="shared" si="21"/>
        <v>20000</v>
      </c>
      <c r="G286" s="95"/>
      <c r="H286" s="16">
        <f t="shared" si="19"/>
        <v>20000</v>
      </c>
      <c r="I286" s="16">
        <v>50</v>
      </c>
      <c r="J286" s="100">
        <f t="shared" si="20"/>
        <v>1000000</v>
      </c>
      <c r="K286" s="71">
        <f>H284</f>
        <v>43600</v>
      </c>
    </row>
    <row r="287" spans="1:12" x14ac:dyDescent="0.25">
      <c r="A287" s="2">
        <v>31</v>
      </c>
      <c r="B287" s="10" t="s">
        <v>215</v>
      </c>
      <c r="C287" s="31" t="s">
        <v>51</v>
      </c>
      <c r="D287" s="16">
        <f>'APRIL 2023'!H286</f>
        <v>10000</v>
      </c>
      <c r="E287" s="154"/>
      <c r="F287" s="16">
        <f t="shared" si="21"/>
        <v>10000</v>
      </c>
      <c r="G287" s="131"/>
      <c r="H287" s="16">
        <f t="shared" si="19"/>
        <v>10000</v>
      </c>
      <c r="I287" s="16">
        <v>50</v>
      </c>
      <c r="J287" s="100">
        <f t="shared" si="20"/>
        <v>500000</v>
      </c>
      <c r="K287" s="71">
        <f t="shared" ref="K287:K290" si="23">H285</f>
        <v>15000</v>
      </c>
    </row>
    <row r="288" spans="1:12" x14ac:dyDescent="0.25">
      <c r="A288" s="2">
        <v>32</v>
      </c>
      <c r="B288" s="33" t="s">
        <v>216</v>
      </c>
      <c r="C288" s="31" t="s">
        <v>51</v>
      </c>
      <c r="D288" s="16">
        <f>'APRIL 2023'!H287</f>
        <v>15000</v>
      </c>
      <c r="E288" s="139"/>
      <c r="F288" s="16">
        <f t="shared" si="21"/>
        <v>15000</v>
      </c>
      <c r="G288" s="95"/>
      <c r="H288" s="16">
        <f t="shared" si="19"/>
        <v>15000</v>
      </c>
      <c r="I288" s="16">
        <v>50</v>
      </c>
      <c r="J288" s="100">
        <f t="shared" si="20"/>
        <v>750000</v>
      </c>
      <c r="K288" s="71">
        <f t="shared" si="23"/>
        <v>20000</v>
      </c>
    </row>
    <row r="289" spans="1:12" x14ac:dyDescent="0.25">
      <c r="A289" s="2">
        <v>33</v>
      </c>
      <c r="B289" s="10" t="s">
        <v>217</v>
      </c>
      <c r="C289" s="31" t="s">
        <v>18</v>
      </c>
      <c r="D289" s="16">
        <f>'APRIL 2023'!H288</f>
        <v>1300</v>
      </c>
      <c r="E289" s="139">
        <v>2000</v>
      </c>
      <c r="F289" s="16">
        <f t="shared" si="21"/>
        <v>3300</v>
      </c>
      <c r="G289" s="95">
        <v>400</v>
      </c>
      <c r="H289" s="16">
        <f t="shared" si="19"/>
        <v>2900</v>
      </c>
      <c r="I289" s="16">
        <v>255.3</v>
      </c>
      <c r="J289" s="100">
        <f t="shared" si="20"/>
        <v>740370</v>
      </c>
      <c r="K289" s="71">
        <f t="shared" si="23"/>
        <v>10000</v>
      </c>
    </row>
    <row r="290" spans="1:12" x14ac:dyDescent="0.25">
      <c r="A290" s="2">
        <v>34</v>
      </c>
      <c r="B290" s="33" t="s">
        <v>360</v>
      </c>
      <c r="C290" s="34" t="s">
        <v>51</v>
      </c>
      <c r="D290" s="16">
        <f>'APRIL 2023'!H289</f>
        <v>50</v>
      </c>
      <c r="E290" s="139"/>
      <c r="F290" s="16">
        <f t="shared" si="21"/>
        <v>50</v>
      </c>
      <c r="G290" s="95"/>
      <c r="H290" s="16">
        <f t="shared" si="19"/>
        <v>50</v>
      </c>
      <c r="I290" s="16">
        <v>4000</v>
      </c>
      <c r="J290" s="100">
        <f t="shared" si="20"/>
        <v>200000</v>
      </c>
      <c r="K290" s="71">
        <f t="shared" si="23"/>
        <v>15000</v>
      </c>
    </row>
    <row r="291" spans="1:12" x14ac:dyDescent="0.25">
      <c r="A291" s="2">
        <v>35</v>
      </c>
      <c r="B291" s="12" t="s">
        <v>219</v>
      </c>
      <c r="C291" s="34" t="s">
        <v>51</v>
      </c>
      <c r="D291" s="16">
        <f>'APRIL 2023'!H290</f>
        <v>120</v>
      </c>
      <c r="E291" s="139"/>
      <c r="F291" s="16">
        <f t="shared" si="21"/>
        <v>120</v>
      </c>
      <c r="G291" s="95"/>
      <c r="H291" s="16">
        <f t="shared" si="19"/>
        <v>120</v>
      </c>
      <c r="I291" s="16">
        <v>300</v>
      </c>
      <c r="J291" s="100">
        <f t="shared" si="20"/>
        <v>36000</v>
      </c>
      <c r="K291" s="74">
        <v>1300</v>
      </c>
      <c r="L291" s="94"/>
    </row>
    <row r="292" spans="1:12" x14ac:dyDescent="0.25">
      <c r="A292" s="2">
        <v>36</v>
      </c>
      <c r="B292" s="12" t="s">
        <v>220</v>
      </c>
      <c r="C292" s="34" t="s">
        <v>51</v>
      </c>
      <c r="D292" s="16">
        <f>'APRIL 2023'!H291</f>
        <v>3780</v>
      </c>
      <c r="E292" s="139"/>
      <c r="F292" s="16">
        <f t="shared" si="21"/>
        <v>3780</v>
      </c>
      <c r="G292" s="95">
        <v>20</v>
      </c>
      <c r="H292" s="16">
        <f t="shared" si="19"/>
        <v>3760</v>
      </c>
      <c r="I292" s="16">
        <v>165</v>
      </c>
      <c r="J292" s="100">
        <f t="shared" si="20"/>
        <v>620400</v>
      </c>
      <c r="K292" s="71">
        <f>H290</f>
        <v>50</v>
      </c>
    </row>
    <row r="293" spans="1:12" x14ac:dyDescent="0.25">
      <c r="A293" s="2">
        <v>37</v>
      </c>
      <c r="B293" s="12" t="s">
        <v>221</v>
      </c>
      <c r="C293" s="34" t="s">
        <v>51</v>
      </c>
      <c r="D293" s="16">
        <f>'APRIL 2023'!H292</f>
        <v>15496</v>
      </c>
      <c r="E293" s="139">
        <v>35000</v>
      </c>
      <c r="F293" s="16">
        <f t="shared" si="21"/>
        <v>50496</v>
      </c>
      <c r="G293" s="95">
        <v>6840</v>
      </c>
      <c r="H293" s="16">
        <f t="shared" si="19"/>
        <v>43656</v>
      </c>
      <c r="I293" s="16">
        <v>99.9</v>
      </c>
      <c r="J293" s="100">
        <f t="shared" si="20"/>
        <v>4361234.4000000004</v>
      </c>
      <c r="K293" s="71">
        <f>H291</f>
        <v>120</v>
      </c>
    </row>
    <row r="294" spans="1:12" x14ac:dyDescent="0.25">
      <c r="A294" s="2">
        <v>38</v>
      </c>
      <c r="B294" s="33" t="s">
        <v>222</v>
      </c>
      <c r="C294" s="34" t="s">
        <v>18</v>
      </c>
      <c r="D294" s="16">
        <f>'APRIL 2023'!H293</f>
        <v>350</v>
      </c>
      <c r="E294" s="139"/>
      <c r="F294" s="16">
        <f t="shared" si="21"/>
        <v>350</v>
      </c>
      <c r="G294" s="95"/>
      <c r="H294" s="16">
        <f t="shared" si="19"/>
        <v>350</v>
      </c>
      <c r="I294" s="16">
        <v>2420</v>
      </c>
      <c r="J294" s="100">
        <f t="shared" si="20"/>
        <v>847000</v>
      </c>
      <c r="K294" s="74">
        <v>3800</v>
      </c>
    </row>
    <row r="295" spans="1:12" x14ac:dyDescent="0.25">
      <c r="A295" s="2">
        <v>39</v>
      </c>
      <c r="B295" s="33" t="s">
        <v>223</v>
      </c>
      <c r="C295" s="35" t="s">
        <v>51</v>
      </c>
      <c r="D295" s="16">
        <f>'APRIL 2023'!H294</f>
        <v>1500</v>
      </c>
      <c r="E295" s="139"/>
      <c r="F295" s="16">
        <f t="shared" si="21"/>
        <v>1500</v>
      </c>
      <c r="G295" s="95"/>
      <c r="H295" s="16">
        <f t="shared" si="19"/>
        <v>1500</v>
      </c>
      <c r="I295" s="16">
        <v>400</v>
      </c>
      <c r="J295" s="100">
        <f t="shared" si="20"/>
        <v>600000</v>
      </c>
      <c r="K295" s="71">
        <f>H293</f>
        <v>43656</v>
      </c>
    </row>
    <row r="296" spans="1:12" x14ac:dyDescent="0.25">
      <c r="A296" s="2">
        <v>40</v>
      </c>
      <c r="B296" s="12" t="s">
        <v>293</v>
      </c>
      <c r="C296" s="34" t="s">
        <v>18</v>
      </c>
      <c r="D296" s="16">
        <f>'APRIL 2023'!H295</f>
        <v>202</v>
      </c>
      <c r="E296" s="154">
        <v>144</v>
      </c>
      <c r="F296" s="16">
        <f t="shared" si="21"/>
        <v>346</v>
      </c>
      <c r="G296" s="131">
        <v>51</v>
      </c>
      <c r="H296" s="16">
        <f t="shared" si="19"/>
        <v>295</v>
      </c>
      <c r="I296" s="16">
        <v>11100</v>
      </c>
      <c r="J296" s="100">
        <f t="shared" si="20"/>
        <v>3274500</v>
      </c>
      <c r="K296" s="71">
        <f t="shared" ref="K296" si="24">H294</f>
        <v>350</v>
      </c>
    </row>
    <row r="297" spans="1:12" x14ac:dyDescent="0.25">
      <c r="A297" s="2">
        <v>41</v>
      </c>
      <c r="B297" s="33" t="s">
        <v>225</v>
      </c>
      <c r="C297" s="34" t="s">
        <v>18</v>
      </c>
      <c r="D297" s="16">
        <f>'APRIL 2023'!H296</f>
        <v>450</v>
      </c>
      <c r="E297" s="139"/>
      <c r="F297" s="16">
        <f t="shared" si="21"/>
        <v>450</v>
      </c>
      <c r="G297" s="95">
        <v>100</v>
      </c>
      <c r="H297" s="16">
        <f t="shared" si="19"/>
        <v>350</v>
      </c>
      <c r="I297" s="16">
        <v>3000</v>
      </c>
      <c r="J297" s="100">
        <f t="shared" si="20"/>
        <v>1050000</v>
      </c>
      <c r="K297" s="71">
        <f>H296</f>
        <v>295</v>
      </c>
    </row>
    <row r="298" spans="1:12" x14ac:dyDescent="0.25">
      <c r="A298" s="2">
        <v>42</v>
      </c>
      <c r="B298" s="33" t="s">
        <v>226</v>
      </c>
      <c r="C298" s="34" t="s">
        <v>129</v>
      </c>
      <c r="D298" s="16">
        <f>'APRIL 2023'!H297</f>
        <v>0</v>
      </c>
      <c r="E298" s="139">
        <v>200</v>
      </c>
      <c r="F298" s="16">
        <f t="shared" si="21"/>
        <v>200</v>
      </c>
      <c r="G298" s="95">
        <v>70</v>
      </c>
      <c r="H298" s="16">
        <f t="shared" si="19"/>
        <v>130</v>
      </c>
      <c r="I298" s="16">
        <v>135</v>
      </c>
      <c r="J298" s="100">
        <f t="shared" si="20"/>
        <v>17550</v>
      </c>
      <c r="K298" s="71">
        <f>H279</f>
        <v>140</v>
      </c>
    </row>
    <row r="299" spans="1:12" x14ac:dyDescent="0.25">
      <c r="A299" s="2">
        <v>43</v>
      </c>
      <c r="B299" s="12" t="s">
        <v>91</v>
      </c>
      <c r="C299" s="35" t="s">
        <v>18</v>
      </c>
      <c r="D299" s="16">
        <f>'APRIL 2023'!H298</f>
        <v>31</v>
      </c>
      <c r="E299" s="139"/>
      <c r="F299" s="16">
        <f t="shared" si="21"/>
        <v>31</v>
      </c>
      <c r="G299" s="95">
        <v>2</v>
      </c>
      <c r="H299" s="16">
        <f t="shared" si="19"/>
        <v>29</v>
      </c>
      <c r="I299" s="16">
        <v>8500</v>
      </c>
      <c r="J299" s="100">
        <f t="shared" si="20"/>
        <v>246500</v>
      </c>
      <c r="K299" s="74">
        <v>800</v>
      </c>
      <c r="L299" s="94"/>
    </row>
    <row r="300" spans="1:12" x14ac:dyDescent="0.25">
      <c r="A300" s="2">
        <v>44</v>
      </c>
      <c r="B300" s="33" t="s">
        <v>249</v>
      </c>
      <c r="C300" s="35" t="s">
        <v>70</v>
      </c>
      <c r="D300" s="16">
        <f>'APRIL 2023'!H299</f>
        <v>160</v>
      </c>
      <c r="E300" s="145"/>
      <c r="F300" s="16">
        <f t="shared" si="21"/>
        <v>160</v>
      </c>
      <c r="G300" s="110"/>
      <c r="H300" s="16">
        <f t="shared" si="19"/>
        <v>160</v>
      </c>
      <c r="I300" s="16">
        <v>910</v>
      </c>
      <c r="J300" s="100">
        <f t="shared" si="20"/>
        <v>145600</v>
      </c>
      <c r="K300" s="74">
        <v>205</v>
      </c>
      <c r="L300" s="94"/>
    </row>
    <row r="301" spans="1:12" x14ac:dyDescent="0.25">
      <c r="A301" s="2">
        <v>45</v>
      </c>
      <c r="B301" s="33" t="s">
        <v>257</v>
      </c>
      <c r="C301" s="35" t="s">
        <v>18</v>
      </c>
      <c r="D301" s="16">
        <f>'APRIL 2023'!H300</f>
        <v>500</v>
      </c>
      <c r="E301" s="145">
        <v>600</v>
      </c>
      <c r="F301" s="16">
        <f t="shared" si="21"/>
        <v>1100</v>
      </c>
      <c r="G301" s="110">
        <v>100</v>
      </c>
      <c r="H301" s="16">
        <f t="shared" si="19"/>
        <v>1000</v>
      </c>
      <c r="I301" s="8">
        <v>7215</v>
      </c>
      <c r="J301" s="117">
        <f t="shared" si="20"/>
        <v>7215000</v>
      </c>
      <c r="K301" s="72">
        <v>38</v>
      </c>
    </row>
    <row r="302" spans="1:12" x14ac:dyDescent="0.25">
      <c r="A302" s="2">
        <v>46</v>
      </c>
      <c r="B302" s="33" t="s">
        <v>272</v>
      </c>
      <c r="C302" s="34" t="s">
        <v>18</v>
      </c>
      <c r="D302" s="16">
        <f>'APRIL 2023'!H301</f>
        <v>72</v>
      </c>
      <c r="E302" s="139">
        <v>1000</v>
      </c>
      <c r="F302" s="16">
        <f t="shared" si="21"/>
        <v>1072</v>
      </c>
      <c r="G302" s="95">
        <v>144</v>
      </c>
      <c r="H302" s="16">
        <f t="shared" si="19"/>
        <v>928</v>
      </c>
      <c r="I302" s="16">
        <v>777</v>
      </c>
      <c r="J302" s="95">
        <f t="shared" si="20"/>
        <v>721056</v>
      </c>
      <c r="K302" s="72">
        <v>160</v>
      </c>
    </row>
    <row r="303" spans="1:12" x14ac:dyDescent="0.25">
      <c r="A303" s="2">
        <v>47</v>
      </c>
      <c r="B303" s="33" t="s">
        <v>273</v>
      </c>
      <c r="C303" s="34" t="s">
        <v>18</v>
      </c>
      <c r="D303" s="16">
        <f>'APRIL 2023'!H302</f>
        <v>2076</v>
      </c>
      <c r="E303" s="139"/>
      <c r="F303" s="16">
        <f t="shared" si="21"/>
        <v>2076</v>
      </c>
      <c r="G303" s="95"/>
      <c r="H303" s="16">
        <f t="shared" si="19"/>
        <v>2076</v>
      </c>
      <c r="I303" s="16">
        <v>225</v>
      </c>
      <c r="J303" s="95">
        <f t="shared" si="20"/>
        <v>467100</v>
      </c>
      <c r="K303" s="73">
        <v>500</v>
      </c>
    </row>
    <row r="304" spans="1:12" x14ac:dyDescent="0.25">
      <c r="A304" s="2">
        <v>48</v>
      </c>
      <c r="B304" s="33" t="s">
        <v>274</v>
      </c>
      <c r="C304" s="34" t="s">
        <v>18</v>
      </c>
      <c r="D304" s="16">
        <f>'APRIL 2023'!H303</f>
        <v>3692</v>
      </c>
      <c r="E304" s="139"/>
      <c r="F304" s="16">
        <f t="shared" si="21"/>
        <v>3692</v>
      </c>
      <c r="G304" s="95"/>
      <c r="H304" s="16">
        <f t="shared" si="19"/>
        <v>3692</v>
      </c>
      <c r="I304" s="16">
        <v>225</v>
      </c>
      <c r="J304" s="95">
        <f t="shared" si="20"/>
        <v>830700</v>
      </c>
      <c r="K304" s="93"/>
    </row>
    <row r="305" spans="1:17" x14ac:dyDescent="0.25">
      <c r="A305" s="2">
        <v>49</v>
      </c>
      <c r="B305" s="33" t="s">
        <v>275</v>
      </c>
      <c r="C305" s="34" t="s">
        <v>18</v>
      </c>
      <c r="D305" s="16">
        <f>'APRIL 2023'!H304</f>
        <v>192</v>
      </c>
      <c r="E305" s="139"/>
      <c r="F305" s="16">
        <f t="shared" si="21"/>
        <v>192</v>
      </c>
      <c r="G305" s="95"/>
      <c r="H305" s="16">
        <f t="shared" si="19"/>
        <v>192</v>
      </c>
      <c r="I305" s="16">
        <v>225</v>
      </c>
      <c r="J305" s="95">
        <f t="shared" si="20"/>
        <v>43200</v>
      </c>
      <c r="K305" s="93"/>
    </row>
    <row r="306" spans="1:17" x14ac:dyDescent="0.25">
      <c r="A306" s="2">
        <v>50</v>
      </c>
      <c r="B306" s="33" t="s">
        <v>276</v>
      </c>
      <c r="C306" s="34" t="s">
        <v>18</v>
      </c>
      <c r="D306" s="16">
        <f>'APRIL 2023'!H305</f>
        <v>300</v>
      </c>
      <c r="E306" s="139"/>
      <c r="F306" s="16">
        <f t="shared" si="21"/>
        <v>300</v>
      </c>
      <c r="G306" s="95"/>
      <c r="H306" s="16">
        <f t="shared" si="19"/>
        <v>300</v>
      </c>
      <c r="I306" s="16">
        <v>225</v>
      </c>
      <c r="J306" s="95">
        <f t="shared" si="20"/>
        <v>67500</v>
      </c>
      <c r="K306" s="93"/>
    </row>
    <row r="307" spans="1:17" x14ac:dyDescent="0.25">
      <c r="A307" s="2">
        <v>51</v>
      </c>
      <c r="B307" s="33" t="s">
        <v>277</v>
      </c>
      <c r="C307" s="34" t="s">
        <v>51</v>
      </c>
      <c r="D307" s="16">
        <f>'APRIL 2023'!H306</f>
        <v>4800</v>
      </c>
      <c r="E307" s="139"/>
      <c r="F307" s="16">
        <f t="shared" si="21"/>
        <v>4800</v>
      </c>
      <c r="G307" s="95"/>
      <c r="H307" s="16">
        <f t="shared" si="19"/>
        <v>4800</v>
      </c>
      <c r="I307" s="16">
        <v>1200</v>
      </c>
      <c r="J307" s="95">
        <f t="shared" si="20"/>
        <v>5760000</v>
      </c>
      <c r="K307" s="93"/>
    </row>
    <row r="308" spans="1:17" x14ac:dyDescent="0.25">
      <c r="A308" s="2">
        <v>52</v>
      </c>
      <c r="B308" s="267" t="s">
        <v>278</v>
      </c>
      <c r="C308" s="35" t="s">
        <v>51</v>
      </c>
      <c r="D308" s="8">
        <f>'APRIL 2023'!H307</f>
        <v>1500</v>
      </c>
      <c r="E308" s="145">
        <v>2000</v>
      </c>
      <c r="F308" s="8">
        <f t="shared" si="21"/>
        <v>3500</v>
      </c>
      <c r="G308" s="110"/>
      <c r="H308" s="8">
        <f t="shared" si="19"/>
        <v>3500</v>
      </c>
      <c r="I308" s="8">
        <v>1470.75</v>
      </c>
      <c r="J308" s="110">
        <f t="shared" si="20"/>
        <v>5147625</v>
      </c>
      <c r="K308" s="93"/>
    </row>
    <row r="309" spans="1:17" x14ac:dyDescent="0.25">
      <c r="A309" s="2">
        <v>53</v>
      </c>
      <c r="B309" s="13" t="s">
        <v>389</v>
      </c>
      <c r="C309" s="268" t="s">
        <v>51</v>
      </c>
      <c r="D309" s="17"/>
      <c r="E309" s="142">
        <v>200000</v>
      </c>
      <c r="F309" s="17">
        <f>D309+E309</f>
        <v>200000</v>
      </c>
      <c r="G309" s="108"/>
      <c r="H309" s="17">
        <f>F309-G309</f>
        <v>200000</v>
      </c>
      <c r="I309" s="17">
        <v>138.75</v>
      </c>
      <c r="J309" s="108">
        <f>H309*I309</f>
        <v>27750000</v>
      </c>
      <c r="K309" s="93"/>
    </row>
    <row r="310" spans="1:17" x14ac:dyDescent="0.25">
      <c r="A310" s="86"/>
      <c r="B310" s="379" t="s">
        <v>264</v>
      </c>
      <c r="C310" s="379"/>
      <c r="D310" s="379"/>
      <c r="E310" s="379"/>
      <c r="F310" s="379"/>
      <c r="G310" s="379"/>
      <c r="H310" s="376"/>
      <c r="I310" s="379">
        <f>SUM(J257:J308)</f>
        <v>165098467.90000001</v>
      </c>
      <c r="J310" s="376"/>
      <c r="K310" s="93"/>
    </row>
    <row r="311" spans="1:17" x14ac:dyDescent="0.25">
      <c r="K311" s="93"/>
    </row>
    <row r="312" spans="1:17" ht="15.75" x14ac:dyDescent="0.25">
      <c r="A312" s="377" t="s">
        <v>235</v>
      </c>
      <c r="B312" s="377"/>
      <c r="C312" s="377"/>
      <c r="D312" s="377"/>
      <c r="E312" s="377"/>
      <c r="F312" s="377"/>
      <c r="G312" s="377"/>
      <c r="H312" s="377"/>
      <c r="I312" s="377"/>
      <c r="J312" s="377"/>
    </row>
    <row r="313" spans="1:17" ht="15.75" x14ac:dyDescent="0.25">
      <c r="A313" s="377" t="s">
        <v>236</v>
      </c>
      <c r="B313" s="377"/>
      <c r="C313" s="377"/>
      <c r="D313" s="377"/>
      <c r="E313" s="377"/>
      <c r="F313" s="377"/>
      <c r="G313" s="377"/>
      <c r="H313" s="377"/>
      <c r="I313" s="377"/>
      <c r="J313" s="377"/>
    </row>
    <row r="314" spans="1:17" s="180" customFormat="1" ht="15.75" customHeight="1" x14ac:dyDescent="0.25">
      <c r="A314" s="378" t="str">
        <f>A194</f>
        <v>Bulan : MEI 2023</v>
      </c>
      <c r="B314" s="378"/>
      <c r="C314" s="378"/>
      <c r="D314" s="378"/>
      <c r="E314" s="378"/>
      <c r="F314" s="378"/>
      <c r="G314" s="378"/>
      <c r="H314" s="378"/>
      <c r="I314" s="378"/>
      <c r="J314" s="378"/>
      <c r="L314"/>
      <c r="M314"/>
      <c r="N314"/>
      <c r="O314"/>
      <c r="P314"/>
      <c r="Q314"/>
    </row>
    <row r="315" spans="1:17" s="180" customFormat="1" ht="15.75" customHeight="1" x14ac:dyDescent="0.25">
      <c r="A315" s="175" t="s">
        <v>372</v>
      </c>
      <c r="B315" s="175"/>
      <c r="C315" s="175"/>
      <c r="D315" s="175"/>
      <c r="E315" s="157"/>
      <c r="F315" s="175"/>
      <c r="G315" s="119"/>
      <c r="H315" s="175"/>
      <c r="I315" s="175"/>
      <c r="J315" s="119"/>
      <c r="L315"/>
      <c r="M315"/>
      <c r="N315"/>
      <c r="O315"/>
      <c r="P315"/>
      <c r="Q315"/>
    </row>
    <row r="316" spans="1:17" s="180" customFormat="1" x14ac:dyDescent="0.25">
      <c r="A316" s="175"/>
      <c r="B316" s="175"/>
      <c r="C316" s="175"/>
      <c r="D316" s="175"/>
      <c r="E316" s="157"/>
      <c r="F316" s="175"/>
      <c r="G316" s="119"/>
      <c r="H316" s="175"/>
      <c r="I316" s="175"/>
      <c r="J316" s="119"/>
      <c r="L316"/>
      <c r="M316"/>
      <c r="N316"/>
      <c r="O316"/>
      <c r="P316"/>
      <c r="Q316"/>
    </row>
    <row r="317" spans="1:17" s="180" customFormat="1" x14ac:dyDescent="0.25">
      <c r="A317" s="389" t="s">
        <v>3</v>
      </c>
      <c r="B317" s="389" t="s">
        <v>4</v>
      </c>
      <c r="C317" s="389" t="s">
        <v>153</v>
      </c>
      <c r="D317" s="1" t="s">
        <v>6</v>
      </c>
      <c r="E317" s="147" t="s">
        <v>7</v>
      </c>
      <c r="F317" s="389" t="s">
        <v>8</v>
      </c>
      <c r="G317" s="112" t="s">
        <v>7</v>
      </c>
      <c r="H317" s="389" t="s">
        <v>6</v>
      </c>
      <c r="I317" s="1" t="s">
        <v>263</v>
      </c>
      <c r="J317" s="112" t="s">
        <v>8</v>
      </c>
      <c r="L317"/>
      <c r="M317"/>
      <c r="N317"/>
      <c r="O317"/>
      <c r="P317"/>
      <c r="Q317"/>
    </row>
    <row r="318" spans="1:17" s="180" customFormat="1" x14ac:dyDescent="0.25">
      <c r="A318" s="390"/>
      <c r="B318" s="390"/>
      <c r="C318" s="390"/>
      <c r="D318" s="54" t="s">
        <v>237</v>
      </c>
      <c r="E318" s="140" t="s">
        <v>10</v>
      </c>
      <c r="F318" s="390"/>
      <c r="G318" s="120" t="s">
        <v>11</v>
      </c>
      <c r="H318" s="390"/>
      <c r="I318" s="54" t="s">
        <v>5</v>
      </c>
      <c r="J318" s="120" t="s">
        <v>263</v>
      </c>
      <c r="L318"/>
      <c r="M318"/>
      <c r="N318"/>
      <c r="O318"/>
      <c r="P318"/>
      <c r="Q318"/>
    </row>
    <row r="319" spans="1:17" s="180" customFormat="1" x14ac:dyDescent="0.25">
      <c r="A319" s="82">
        <v>1</v>
      </c>
      <c r="B319" s="82">
        <v>2</v>
      </c>
      <c r="C319" s="82">
        <v>3</v>
      </c>
      <c r="D319" s="3">
        <v>4</v>
      </c>
      <c r="E319" s="137">
        <v>5</v>
      </c>
      <c r="F319" s="82">
        <v>6</v>
      </c>
      <c r="G319" s="104">
        <v>7</v>
      </c>
      <c r="H319" s="82">
        <v>8</v>
      </c>
      <c r="I319" s="3">
        <v>9</v>
      </c>
      <c r="J319" s="104">
        <v>10</v>
      </c>
      <c r="L319"/>
      <c r="M319"/>
      <c r="N319"/>
      <c r="O319"/>
      <c r="P319"/>
      <c r="Q319"/>
    </row>
    <row r="320" spans="1:17" s="180" customFormat="1" x14ac:dyDescent="0.25">
      <c r="A320" s="2"/>
      <c r="B320" s="2"/>
      <c r="C320" s="2"/>
      <c r="D320" s="2"/>
      <c r="E320" s="156"/>
      <c r="F320" s="2"/>
      <c r="G320" s="133"/>
      <c r="H320" s="2"/>
      <c r="I320" s="5"/>
      <c r="J320" s="121"/>
      <c r="L320"/>
      <c r="M320"/>
      <c r="N320"/>
      <c r="O320"/>
      <c r="P320"/>
      <c r="Q320"/>
    </row>
    <row r="321" spans="1:17" s="180" customFormat="1" x14ac:dyDescent="0.25">
      <c r="A321" s="9">
        <v>1</v>
      </c>
      <c r="B321" s="10" t="s">
        <v>238</v>
      </c>
      <c r="C321" s="10"/>
      <c r="D321" s="7"/>
      <c r="E321" s="145"/>
      <c r="F321" s="8"/>
      <c r="G321" s="110"/>
      <c r="H321" s="8"/>
      <c r="I321" s="16"/>
      <c r="J321" s="118"/>
      <c r="L321"/>
      <c r="M321"/>
      <c r="N321"/>
      <c r="O321"/>
      <c r="P321"/>
      <c r="Q321"/>
    </row>
    <row r="322" spans="1:17" s="180" customFormat="1" x14ac:dyDescent="0.25">
      <c r="A322" s="9">
        <v>2</v>
      </c>
      <c r="B322" s="10" t="s">
        <v>239</v>
      </c>
      <c r="C322" s="10"/>
      <c r="D322" s="7"/>
      <c r="E322" s="145"/>
      <c r="F322" s="8"/>
      <c r="G322" s="110"/>
      <c r="H322" s="8"/>
      <c r="I322" s="16"/>
      <c r="J322" s="118"/>
      <c r="L322"/>
      <c r="M322"/>
      <c r="N322"/>
      <c r="O322"/>
      <c r="P322"/>
      <c r="Q322"/>
    </row>
    <row r="323" spans="1:17" s="180" customFormat="1" x14ac:dyDescent="0.25">
      <c r="A323" s="9">
        <v>3</v>
      </c>
      <c r="B323" s="10" t="s">
        <v>240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4</v>
      </c>
      <c r="B324" s="10" t="s">
        <v>241</v>
      </c>
      <c r="C324" s="9" t="s">
        <v>242</v>
      </c>
      <c r="D324" s="16">
        <f>'APRIL 2023'!H322</f>
        <v>15</v>
      </c>
      <c r="E324" s="139">
        <v>30</v>
      </c>
      <c r="F324" s="16">
        <f>D324+E324</f>
        <v>45</v>
      </c>
      <c r="G324" s="95">
        <v>22</v>
      </c>
      <c r="H324" s="16">
        <f>F324-G324</f>
        <v>23</v>
      </c>
      <c r="I324" s="16">
        <v>1300500</v>
      </c>
      <c r="J324" s="118">
        <f>I324*H324</f>
        <v>29911500</v>
      </c>
      <c r="L324"/>
      <c r="M324"/>
      <c r="N324"/>
      <c r="O324"/>
      <c r="P324"/>
      <c r="Q324"/>
    </row>
    <row r="325" spans="1:17" s="180" customFormat="1" x14ac:dyDescent="0.25">
      <c r="A325" s="9">
        <v>5</v>
      </c>
      <c r="B325" s="10" t="s">
        <v>243</v>
      </c>
      <c r="C325" s="9" t="s">
        <v>242</v>
      </c>
      <c r="D325" s="16">
        <f>'APRIL 2023'!H323</f>
        <v>12</v>
      </c>
      <c r="E325" s="139">
        <v>15</v>
      </c>
      <c r="F325" s="16">
        <f>D325+E325</f>
        <v>27</v>
      </c>
      <c r="G325" s="95">
        <v>10</v>
      </c>
      <c r="H325" s="16">
        <f>F325-G325</f>
        <v>17</v>
      </c>
      <c r="I325" s="16">
        <v>220500</v>
      </c>
      <c r="J325" s="118">
        <f>I325*H325</f>
        <v>3748500</v>
      </c>
      <c r="L325"/>
      <c r="M325"/>
      <c r="N325"/>
      <c r="O325"/>
      <c r="P325"/>
      <c r="Q325"/>
    </row>
    <row r="326" spans="1:17" s="180" customFormat="1" x14ac:dyDescent="0.25">
      <c r="A326" s="9">
        <v>6</v>
      </c>
      <c r="B326" s="10" t="s">
        <v>244</v>
      </c>
      <c r="C326" s="10"/>
      <c r="D326" s="7"/>
      <c r="E326" s="145"/>
      <c r="F326" s="8"/>
      <c r="G326" s="110"/>
      <c r="H326" s="8"/>
      <c r="I326" s="16"/>
      <c r="J326" s="118"/>
      <c r="L326"/>
      <c r="M326"/>
      <c r="N326"/>
      <c r="O326"/>
      <c r="P326"/>
      <c r="Q326"/>
    </row>
    <row r="327" spans="1:17" s="180" customFormat="1" x14ac:dyDescent="0.25">
      <c r="A327" s="9">
        <v>7</v>
      </c>
      <c r="B327" s="10" t="s">
        <v>245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8</v>
      </c>
      <c r="B328" s="10" t="s">
        <v>246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/>
      <c r="B329" s="10"/>
      <c r="C329" s="10"/>
      <c r="D329" s="10"/>
      <c r="E329" s="139"/>
      <c r="F329" s="10"/>
      <c r="G329" s="95"/>
      <c r="H329" s="10"/>
      <c r="I329" s="10"/>
      <c r="J329" s="118"/>
      <c r="L329"/>
      <c r="M329"/>
      <c r="N329"/>
      <c r="O329"/>
      <c r="P329"/>
      <c r="Q329"/>
    </row>
    <row r="330" spans="1:17" s="180" customFormat="1" x14ac:dyDescent="0.25">
      <c r="A330" s="9"/>
      <c r="B330" s="10"/>
      <c r="C330" s="10"/>
      <c r="D330" s="10"/>
      <c r="E330" s="139"/>
      <c r="F330" s="10"/>
      <c r="G330" s="95"/>
      <c r="H330" s="10"/>
      <c r="I330" s="10"/>
      <c r="J330" s="118"/>
      <c r="L330"/>
      <c r="M330"/>
      <c r="N330"/>
      <c r="O330"/>
      <c r="P330"/>
      <c r="Q330"/>
    </row>
    <row r="331" spans="1:17" s="180" customFormat="1" x14ac:dyDescent="0.25">
      <c r="A331" s="45"/>
      <c r="B331" s="45"/>
      <c r="C331" s="45"/>
      <c r="D331" s="45"/>
      <c r="E331" s="156"/>
      <c r="F331" s="45"/>
      <c r="G331" s="117"/>
      <c r="H331" s="45"/>
      <c r="I331" s="7"/>
      <c r="J331" s="122"/>
      <c r="L331"/>
      <c r="M331"/>
      <c r="N331"/>
      <c r="O331"/>
      <c r="P331"/>
      <c r="Q331"/>
    </row>
    <row r="332" spans="1:17" s="180" customFormat="1" x14ac:dyDescent="0.25">
      <c r="A332" s="87"/>
      <c r="B332" s="372" t="s">
        <v>264</v>
      </c>
      <c r="C332" s="372"/>
      <c r="D332" s="372"/>
      <c r="E332" s="372"/>
      <c r="F332" s="372"/>
      <c r="G332" s="372"/>
      <c r="H332" s="373"/>
      <c r="I332" s="374">
        <f>SUM(J324:J325)</f>
        <v>33660000</v>
      </c>
      <c r="J332" s="373"/>
      <c r="L332"/>
      <c r="M332"/>
      <c r="N332"/>
      <c r="O332"/>
      <c r="P332"/>
      <c r="Q332"/>
    </row>
    <row r="333" spans="1:17" s="180" customFormat="1" x14ac:dyDescent="0.25">
      <c r="A333"/>
      <c r="E333" s="158"/>
      <c r="G333" s="123"/>
      <c r="I333" s="181"/>
      <c r="J333" s="123"/>
      <c r="L333"/>
      <c r="M333"/>
      <c r="N333"/>
      <c r="O333"/>
      <c r="P333"/>
      <c r="Q333"/>
    </row>
    <row r="334" spans="1:17" s="180" customFormat="1" x14ac:dyDescent="0.25">
      <c r="A334"/>
      <c r="E334" s="158"/>
      <c r="G334" s="123"/>
      <c r="I334" s="181"/>
      <c r="J334" s="123"/>
      <c r="L334"/>
      <c r="M334"/>
      <c r="N334"/>
      <c r="O334"/>
      <c r="P334"/>
      <c r="Q334"/>
    </row>
    <row r="335" spans="1:17" x14ac:dyDescent="0.25">
      <c r="E335" s="368" t="s">
        <v>2</v>
      </c>
      <c r="F335" s="368"/>
      <c r="G335" s="368"/>
      <c r="H335" t="s">
        <v>270</v>
      </c>
      <c r="I335" s="369">
        <f>I144</f>
        <v>310306010</v>
      </c>
      <c r="J335" s="369"/>
    </row>
    <row r="336" spans="1:17" x14ac:dyDescent="0.25">
      <c r="E336" s="368" t="s">
        <v>152</v>
      </c>
      <c r="F336" s="368"/>
      <c r="G336" s="368"/>
      <c r="H336" t="s">
        <v>270</v>
      </c>
      <c r="I336" s="369">
        <f>I247</f>
        <v>208056497.75999999</v>
      </c>
      <c r="J336" s="369"/>
    </row>
    <row r="337" spans="1:10" x14ac:dyDescent="0.25">
      <c r="E337" s="368" t="s">
        <v>192</v>
      </c>
      <c r="F337" s="368"/>
      <c r="G337" s="368"/>
      <c r="H337" t="s">
        <v>270</v>
      </c>
      <c r="I337" s="369">
        <f>I310</f>
        <v>165098467.90000001</v>
      </c>
      <c r="J337" s="369"/>
    </row>
    <row r="338" spans="1:10" x14ac:dyDescent="0.25">
      <c r="E338" s="368" t="s">
        <v>284</v>
      </c>
      <c r="F338" s="368"/>
      <c r="G338" s="368"/>
      <c r="H338" t="s">
        <v>270</v>
      </c>
      <c r="I338" s="181"/>
      <c r="J338" s="181">
        <f>I162</f>
        <v>47632536</v>
      </c>
    </row>
    <row r="339" spans="1:10" x14ac:dyDescent="0.25">
      <c r="E339" s="368" t="s">
        <v>227</v>
      </c>
      <c r="F339" s="368"/>
      <c r="G339" s="368"/>
      <c r="H339" t="s">
        <v>270</v>
      </c>
      <c r="I339" s="369">
        <f>I181</f>
        <v>55218435</v>
      </c>
      <c r="J339" s="369"/>
    </row>
    <row r="340" spans="1:10" x14ac:dyDescent="0.25">
      <c r="E340" s="368" t="s">
        <v>365</v>
      </c>
      <c r="F340" s="368"/>
      <c r="G340" s="368"/>
      <c r="H340" t="s">
        <v>270</v>
      </c>
      <c r="I340" s="181"/>
      <c r="J340" s="181">
        <f>I191</f>
        <v>128250000</v>
      </c>
    </row>
    <row r="341" spans="1:10" x14ac:dyDescent="0.25">
      <c r="E341" s="368" t="s">
        <v>269</v>
      </c>
      <c r="F341" s="368"/>
      <c r="G341" s="368"/>
      <c r="H341" t="s">
        <v>270</v>
      </c>
      <c r="I341" s="369">
        <f>I332</f>
        <v>33660000</v>
      </c>
      <c r="J341" s="369"/>
    </row>
    <row r="342" spans="1:10" x14ac:dyDescent="0.25">
      <c r="E342" s="368" t="s">
        <v>404</v>
      </c>
      <c r="F342" s="368"/>
      <c r="G342" s="368"/>
      <c r="H342" t="s">
        <v>270</v>
      </c>
      <c r="I342" s="369">
        <f>'[7]APRIL 2023'!$I$299:$J$299</f>
        <v>166627500</v>
      </c>
      <c r="J342" s="369"/>
    </row>
    <row r="343" spans="1:10" x14ac:dyDescent="0.25">
      <c r="E343" s="370" t="s">
        <v>264</v>
      </c>
      <c r="F343" s="370"/>
      <c r="G343" s="370"/>
      <c r="H343" s="92"/>
      <c r="I343" s="371">
        <f>SUM(I335:J342)</f>
        <v>1114849446.6599998</v>
      </c>
      <c r="J343" s="371"/>
    </row>
    <row r="346" spans="1:10" x14ac:dyDescent="0.25">
      <c r="A346" s="367" t="s">
        <v>301</v>
      </c>
      <c r="B346" s="367"/>
      <c r="C346" s="367"/>
      <c r="D346" s="367"/>
      <c r="E346" s="367"/>
      <c r="F346" s="367"/>
      <c r="G346" s="367"/>
      <c r="H346" s="367"/>
      <c r="I346" s="367"/>
      <c r="J346" s="367"/>
    </row>
    <row r="347" spans="1:10" x14ac:dyDescent="0.25">
      <c r="A347" s="367" t="s">
        <v>268</v>
      </c>
      <c r="B347" s="367"/>
      <c r="C347" s="367"/>
      <c r="D347" s="367"/>
      <c r="E347" s="367"/>
      <c r="F347" s="367"/>
      <c r="G347" s="367"/>
      <c r="H347" s="367"/>
      <c r="I347" s="367"/>
      <c r="J347" s="367"/>
    </row>
    <row r="348" spans="1:10" x14ac:dyDescent="0.25">
      <c r="A348" s="183"/>
      <c r="B348" s="183"/>
      <c r="C348" s="183"/>
      <c r="D348" s="183"/>
      <c r="E348" s="174"/>
      <c r="F348" s="183"/>
      <c r="G348" s="174"/>
      <c r="H348" s="183"/>
      <c r="I348" s="183"/>
      <c r="J348" s="174"/>
    </row>
    <row r="349" spans="1:10" x14ac:dyDescent="0.25">
      <c r="A349" s="183"/>
      <c r="B349" s="183"/>
      <c r="C349" s="183"/>
      <c r="D349" s="183"/>
      <c r="E349" s="174"/>
      <c r="F349" s="183"/>
      <c r="G349" s="174"/>
      <c r="H349" s="183"/>
      <c r="I349" s="183"/>
      <c r="J349" s="174"/>
    </row>
    <row r="350" spans="1:10" x14ac:dyDescent="0.25">
      <c r="A350" s="183"/>
      <c r="B350" s="183"/>
      <c r="C350" s="183"/>
      <c r="D350" s="183"/>
      <c r="E350" s="174"/>
      <c r="F350" s="183"/>
      <c r="G350" s="174"/>
      <c r="H350" s="183"/>
      <c r="I350" s="183"/>
      <c r="J350" s="174"/>
    </row>
    <row r="351" spans="1:10" ht="15.75" customHeight="1" x14ac:dyDescent="0.25">
      <c r="A351" s="366" t="s">
        <v>266</v>
      </c>
      <c r="B351" s="366"/>
      <c r="C351" s="366"/>
      <c r="D351" s="366"/>
      <c r="E351" s="366"/>
      <c r="F351" s="366"/>
      <c r="G351" s="366"/>
      <c r="H351" s="366"/>
      <c r="I351" s="366"/>
      <c r="J351" s="366"/>
    </row>
    <row r="352" spans="1:10" x14ac:dyDescent="0.25">
      <c r="A352" s="367" t="s">
        <v>267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</sheetData>
  <mergeCells count="88">
    <mergeCell ref="A351:J351"/>
    <mergeCell ref="A352:J352"/>
    <mergeCell ref="E342:G342"/>
    <mergeCell ref="I342:J342"/>
    <mergeCell ref="E343:G343"/>
    <mergeCell ref="I343:J343"/>
    <mergeCell ref="A346:J346"/>
    <mergeCell ref="A347:J347"/>
    <mergeCell ref="E341:G341"/>
    <mergeCell ref="I341:J341"/>
    <mergeCell ref="B332:H332"/>
    <mergeCell ref="I332:J332"/>
    <mergeCell ref="E335:G335"/>
    <mergeCell ref="I335:J335"/>
    <mergeCell ref="E336:G336"/>
    <mergeCell ref="I336:J336"/>
    <mergeCell ref="E337:G337"/>
    <mergeCell ref="I337:J337"/>
    <mergeCell ref="E339:G339"/>
    <mergeCell ref="I339:J339"/>
    <mergeCell ref="E340:G340"/>
    <mergeCell ref="E338:G338"/>
    <mergeCell ref="B310:H310"/>
    <mergeCell ref="I310:J310"/>
    <mergeCell ref="A312:J312"/>
    <mergeCell ref="A313:J313"/>
    <mergeCell ref="A314:J314"/>
    <mergeCell ref="A317:A318"/>
    <mergeCell ref="B317:B318"/>
    <mergeCell ref="C317:C318"/>
    <mergeCell ref="F317:F318"/>
    <mergeCell ref="H317:H318"/>
    <mergeCell ref="A247:H247"/>
    <mergeCell ref="I247:J247"/>
    <mergeCell ref="A250:J250"/>
    <mergeCell ref="A251:J251"/>
    <mergeCell ref="A253:A254"/>
    <mergeCell ref="B253:B254"/>
    <mergeCell ref="C253:C254"/>
    <mergeCell ref="D253:D254"/>
    <mergeCell ref="F253:F254"/>
    <mergeCell ref="H253:H254"/>
    <mergeCell ref="A191:H191"/>
    <mergeCell ref="I191:J191"/>
    <mergeCell ref="A193:J193"/>
    <mergeCell ref="A194:J194"/>
    <mergeCell ref="A196:A197"/>
    <mergeCell ref="B196:B197"/>
    <mergeCell ref="C196:C197"/>
    <mergeCell ref="F196:F197"/>
    <mergeCell ref="H196:H197"/>
    <mergeCell ref="B181:H181"/>
    <mergeCell ref="I181:J181"/>
    <mergeCell ref="A183:J183"/>
    <mergeCell ref="A184:J184"/>
    <mergeCell ref="A186:A187"/>
    <mergeCell ref="B186:B187"/>
    <mergeCell ref="C186:C187"/>
    <mergeCell ref="F186:F187"/>
    <mergeCell ref="H186:H187"/>
    <mergeCell ref="A162:H162"/>
    <mergeCell ref="I162:J162"/>
    <mergeCell ref="A164:J164"/>
    <mergeCell ref="A165:J165"/>
    <mergeCell ref="A167:A168"/>
    <mergeCell ref="B167:B168"/>
    <mergeCell ref="C167:C168"/>
    <mergeCell ref="D167:D168"/>
    <mergeCell ref="F167:F168"/>
    <mergeCell ref="H167:H168"/>
    <mergeCell ref="B144:H144"/>
    <mergeCell ref="I144:J144"/>
    <mergeCell ref="A146:J146"/>
    <mergeCell ref="A147:J147"/>
    <mergeCell ref="A148:J148"/>
    <mergeCell ref="A149:A150"/>
    <mergeCell ref="B149:B150"/>
    <mergeCell ref="C149:C150"/>
    <mergeCell ref="F149:F150"/>
    <mergeCell ref="H149:H150"/>
    <mergeCell ref="A2:J2"/>
    <mergeCell ref="A3:J3"/>
    <mergeCell ref="A4:J4"/>
    <mergeCell ref="A7:A8"/>
    <mergeCell ref="B7:B8"/>
    <mergeCell ref="C7:C8"/>
    <mergeCell ref="F7:F8"/>
    <mergeCell ref="H7:H8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1" max="10" man="1"/>
    <brk id="248" max="10" man="1"/>
    <brk id="31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7"/>
  <sheetViews>
    <sheetView topLeftCell="A178" zoomScaleNormal="100" zoomScaleSheetLayoutView="100" workbookViewId="0">
      <selection activeCell="N196" sqref="N196"/>
    </sheetView>
  </sheetViews>
  <sheetFormatPr defaultRowHeight="15" x14ac:dyDescent="0.25"/>
  <cols>
    <col min="1" max="1" width="4.85546875" customWidth="1"/>
    <col min="2" max="2" width="30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1" max="11" width="10.140625" style="180" hidden="1" customWidth="1"/>
    <col min="12" max="12" width="10" bestFit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390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'MEI 2023'!H11</f>
        <v>1060</v>
      </c>
      <c r="E11" s="139">
        <v>10000</v>
      </c>
      <c r="F11" s="16">
        <f>D11+E11</f>
        <v>11060</v>
      </c>
      <c r="G11" s="95">
        <v>1385</v>
      </c>
      <c r="H11" s="16">
        <f>F11-G11</f>
        <v>9675</v>
      </c>
      <c r="I11" s="16">
        <v>180</v>
      </c>
      <c r="J11" s="95">
        <f>H11*I11</f>
        <v>1741500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'MEI 2023'!H12</f>
        <v>14205</v>
      </c>
      <c r="E12" s="139"/>
      <c r="F12" s="16">
        <f t="shared" ref="F12:F64" si="0">D12+E12</f>
        <v>14205</v>
      </c>
      <c r="G12" s="95">
        <v>200</v>
      </c>
      <c r="H12" s="16">
        <f t="shared" ref="H12:H75" si="1">F12-G12</f>
        <v>14005</v>
      </c>
      <c r="I12" s="16">
        <v>270</v>
      </c>
      <c r="J12" s="95">
        <f t="shared" ref="J12:J63" si="2">H12*I12</f>
        <v>3781350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'MEI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'MEI 2023'!H14</f>
        <v>80</v>
      </c>
      <c r="E14" s="139"/>
      <c r="F14" s="16">
        <f t="shared" si="0"/>
        <v>80</v>
      </c>
      <c r="G14" s="95">
        <v>7</v>
      </c>
      <c r="H14" s="16">
        <f t="shared" si="1"/>
        <v>73</v>
      </c>
      <c r="I14" s="16">
        <v>4300</v>
      </c>
      <c r="J14" s="95">
        <f t="shared" si="2"/>
        <v>313900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'MEI 2023'!H15</f>
        <v>174</v>
      </c>
      <c r="E15" s="139"/>
      <c r="F15" s="16">
        <f t="shared" si="0"/>
        <v>174</v>
      </c>
      <c r="G15" s="95">
        <v>23</v>
      </c>
      <c r="H15" s="16">
        <f t="shared" si="1"/>
        <v>151</v>
      </c>
      <c r="I15" s="16">
        <v>11400</v>
      </c>
      <c r="J15" s="95">
        <f t="shared" si="2"/>
        <v>1721400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'MEI 2023'!H16</f>
        <v>136</v>
      </c>
      <c r="E16" s="139"/>
      <c r="F16" s="16">
        <f t="shared" si="0"/>
        <v>136</v>
      </c>
      <c r="G16" s="95">
        <v>14</v>
      </c>
      <c r="H16" s="16">
        <f t="shared" si="1"/>
        <v>122</v>
      </c>
      <c r="I16" s="16">
        <v>23000</v>
      </c>
      <c r="J16" s="95">
        <f t="shared" si="2"/>
        <v>2806000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'MEI 2023'!H17</f>
        <v>110</v>
      </c>
      <c r="E17" s="139"/>
      <c r="F17" s="16">
        <f t="shared" si="0"/>
        <v>110</v>
      </c>
      <c r="G17" s="95">
        <v>8</v>
      </c>
      <c r="H17" s="16">
        <f t="shared" si="1"/>
        <v>102</v>
      </c>
      <c r="I17" s="16">
        <v>24700</v>
      </c>
      <c r="J17" s="95">
        <f t="shared" si="2"/>
        <v>2519400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'MEI 2023'!H18</f>
        <v>116</v>
      </c>
      <c r="E18" s="139"/>
      <c r="F18" s="16">
        <f t="shared" si="0"/>
        <v>116</v>
      </c>
      <c r="G18" s="95">
        <v>34</v>
      </c>
      <c r="H18" s="16">
        <f t="shared" si="1"/>
        <v>82</v>
      </c>
      <c r="I18" s="16">
        <v>42750</v>
      </c>
      <c r="J18" s="95">
        <f t="shared" si="2"/>
        <v>3505500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'MEI 2023'!H19</f>
        <v>130</v>
      </c>
      <c r="E19" s="139"/>
      <c r="F19" s="16">
        <f t="shared" si="0"/>
        <v>130</v>
      </c>
      <c r="G19" s="95">
        <v>3</v>
      </c>
      <c r="H19" s="16">
        <f t="shared" si="1"/>
        <v>127</v>
      </c>
      <c r="I19" s="16">
        <v>37000</v>
      </c>
      <c r="J19" s="95">
        <f t="shared" si="2"/>
        <v>4699000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'MEI 2023'!H20</f>
        <v>46</v>
      </c>
      <c r="E20" s="139"/>
      <c r="F20" s="16">
        <f t="shared" si="0"/>
        <v>46</v>
      </c>
      <c r="G20" s="95">
        <v>3</v>
      </c>
      <c r="H20" s="16">
        <f t="shared" si="1"/>
        <v>43</v>
      </c>
      <c r="I20" s="16">
        <v>11800</v>
      </c>
      <c r="J20" s="95">
        <f t="shared" si="2"/>
        <v>507400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'MEI 2023'!H21</f>
        <v>724</v>
      </c>
      <c r="E21" s="139"/>
      <c r="F21" s="16">
        <f t="shared" si="0"/>
        <v>724</v>
      </c>
      <c r="G21" s="95">
        <v>147</v>
      </c>
      <c r="H21" s="16">
        <f t="shared" si="1"/>
        <v>577</v>
      </c>
      <c r="I21" s="16">
        <v>3800</v>
      </c>
      <c r="J21" s="95">
        <f t="shared" si="2"/>
        <v>2192600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'MEI 2023'!H22</f>
        <v>52</v>
      </c>
      <c r="E22" s="139"/>
      <c r="F22" s="16">
        <f t="shared" si="0"/>
        <v>52</v>
      </c>
      <c r="G22" s="95">
        <v>8</v>
      </c>
      <c r="H22" s="16">
        <f t="shared" si="1"/>
        <v>44</v>
      </c>
      <c r="I22" s="16">
        <v>3225</v>
      </c>
      <c r="J22" s="95">
        <f t="shared" si="2"/>
        <v>141900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'MEI 2023'!H23</f>
        <v>41</v>
      </c>
      <c r="E23" s="139"/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'MEI 2023'!H24</f>
        <v>740</v>
      </c>
      <c r="E24" s="139"/>
      <c r="F24" s="16">
        <f t="shared" si="0"/>
        <v>740</v>
      </c>
      <c r="G24" s="95">
        <v>100</v>
      </c>
      <c r="H24" s="16">
        <f t="shared" si="1"/>
        <v>640</v>
      </c>
      <c r="I24" s="16">
        <v>14000</v>
      </c>
      <c r="J24" s="95">
        <f t="shared" si="2"/>
        <v>8960000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'MEI 2023'!H25</f>
        <v>0</v>
      </c>
      <c r="E25" s="139">
        <v>1000</v>
      </c>
      <c r="F25" s="16">
        <f t="shared" si="0"/>
        <v>1000</v>
      </c>
      <c r="G25" s="95">
        <v>225</v>
      </c>
      <c r="H25" s="16">
        <f t="shared" si="1"/>
        <v>775</v>
      </c>
      <c r="I25" s="76">
        <v>15000</v>
      </c>
      <c r="J25" s="95">
        <f t="shared" si="2"/>
        <v>11625000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'MEI 2023'!H26</f>
        <v>0</v>
      </c>
      <c r="E26" s="139">
        <v>100</v>
      </c>
      <c r="F26" s="16">
        <f t="shared" si="0"/>
        <v>100</v>
      </c>
      <c r="G26" s="95">
        <v>29</v>
      </c>
      <c r="H26" s="16">
        <f t="shared" si="1"/>
        <v>71</v>
      </c>
      <c r="I26" s="16">
        <v>11000</v>
      </c>
      <c r="J26" s="95">
        <f t="shared" si="2"/>
        <v>781000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'MEI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'MEI 2023'!H28</f>
        <v>166</v>
      </c>
      <c r="E28" s="139"/>
      <c r="F28" s="16">
        <f t="shared" si="0"/>
        <v>166</v>
      </c>
      <c r="G28" s="95">
        <v>57</v>
      </c>
      <c r="H28" s="16">
        <f t="shared" si="1"/>
        <v>109</v>
      </c>
      <c r="I28" s="16">
        <v>7500</v>
      </c>
      <c r="J28" s="95">
        <f t="shared" si="2"/>
        <v>817500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'MEI 2023'!H29</f>
        <v>49</v>
      </c>
      <c r="E29" s="139"/>
      <c r="F29" s="16">
        <f t="shared" si="0"/>
        <v>49</v>
      </c>
      <c r="G29" s="95">
        <v>2</v>
      </c>
      <c r="H29" s="16">
        <f t="shared" si="1"/>
        <v>47</v>
      </c>
      <c r="I29" s="16">
        <v>47500</v>
      </c>
      <c r="J29" s="95">
        <f t="shared" si="2"/>
        <v>2232500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'MEI 2023'!H30</f>
        <v>94</v>
      </c>
      <c r="E30" s="139"/>
      <c r="F30" s="16">
        <f t="shared" si="0"/>
        <v>94</v>
      </c>
      <c r="G30" s="95">
        <v>11</v>
      </c>
      <c r="H30" s="16">
        <f t="shared" si="1"/>
        <v>83</v>
      </c>
      <c r="I30" s="16">
        <v>28500</v>
      </c>
      <c r="J30" s="95">
        <f t="shared" si="2"/>
        <v>2365500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'MEI 2023'!H31</f>
        <v>2923</v>
      </c>
      <c r="E31" s="139"/>
      <c r="F31" s="16">
        <f t="shared" si="0"/>
        <v>2923</v>
      </c>
      <c r="G31" s="95">
        <v>303</v>
      </c>
      <c r="H31" s="16">
        <f t="shared" si="1"/>
        <v>2620</v>
      </c>
      <c r="I31" s="16">
        <v>3800</v>
      </c>
      <c r="J31" s="95">
        <f t="shared" si="2"/>
        <v>9956000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'MEI 2023'!H32</f>
        <v>1413</v>
      </c>
      <c r="E32" s="139"/>
      <c r="F32" s="16">
        <f t="shared" si="0"/>
        <v>1413</v>
      </c>
      <c r="G32" s="95">
        <v>20</v>
      </c>
      <c r="H32" s="16">
        <f t="shared" si="1"/>
        <v>1393</v>
      </c>
      <c r="I32" s="16">
        <v>5700</v>
      </c>
      <c r="J32" s="95">
        <f t="shared" si="2"/>
        <v>7940100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'MEI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'MEI 2023'!H34</f>
        <v>109</v>
      </c>
      <c r="E34" s="139"/>
      <c r="F34" s="16">
        <f t="shared" si="0"/>
        <v>109</v>
      </c>
      <c r="G34" s="95">
        <v>4</v>
      </c>
      <c r="H34" s="16">
        <f t="shared" si="1"/>
        <v>105</v>
      </c>
      <c r="I34" s="16">
        <v>24000</v>
      </c>
      <c r="J34" s="95">
        <f t="shared" si="2"/>
        <v>2520000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'MEI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'MEI 2023'!H36</f>
        <v>134</v>
      </c>
      <c r="E36" s="139"/>
      <c r="F36" s="16">
        <f t="shared" si="0"/>
        <v>134</v>
      </c>
      <c r="G36" s="95">
        <v>5</v>
      </c>
      <c r="H36" s="16">
        <f t="shared" si="1"/>
        <v>129</v>
      </c>
      <c r="I36" s="16">
        <v>5000</v>
      </c>
      <c r="J36" s="95">
        <f t="shared" si="2"/>
        <v>645000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'MEI 2023'!H37</f>
        <v>11</v>
      </c>
      <c r="E37" s="139"/>
      <c r="F37" s="16">
        <f t="shared" si="0"/>
        <v>11</v>
      </c>
      <c r="G37" s="95">
        <v>11</v>
      </c>
      <c r="H37" s="16">
        <f t="shared" si="1"/>
        <v>0</v>
      </c>
      <c r="I37" s="16">
        <v>8000</v>
      </c>
      <c r="J37" s="95">
        <f t="shared" si="2"/>
        <v>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'MEI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'MEI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'MEI 2023'!H40</f>
        <v>732</v>
      </c>
      <c r="E40" s="139"/>
      <c r="F40" s="16">
        <f t="shared" si="0"/>
        <v>732</v>
      </c>
      <c r="G40" s="95">
        <v>125</v>
      </c>
      <c r="H40" s="16">
        <f t="shared" si="1"/>
        <v>607</v>
      </c>
      <c r="I40" s="16">
        <v>60800</v>
      </c>
      <c r="J40" s="95">
        <f t="shared" si="2"/>
        <v>36905600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'MEI 2023'!H41</f>
        <v>36</v>
      </c>
      <c r="E41" s="139"/>
      <c r="F41" s="16">
        <f t="shared" si="0"/>
        <v>36</v>
      </c>
      <c r="G41" s="95">
        <v>1</v>
      </c>
      <c r="H41" s="16">
        <f t="shared" si="1"/>
        <v>35</v>
      </c>
      <c r="I41" s="16">
        <v>72000</v>
      </c>
      <c r="J41" s="95">
        <f t="shared" si="2"/>
        <v>2520000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'MEI 2023'!H42</f>
        <v>39</v>
      </c>
      <c r="E42" s="139"/>
      <c r="F42" s="16">
        <f t="shared" si="0"/>
        <v>39</v>
      </c>
      <c r="G42" s="95">
        <v>7</v>
      </c>
      <c r="H42" s="16">
        <f t="shared" si="1"/>
        <v>32</v>
      </c>
      <c r="I42" s="16">
        <v>55100</v>
      </c>
      <c r="J42" s="95">
        <f t="shared" si="2"/>
        <v>1763200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'MEI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'MEI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'MEI 2023'!H45</f>
        <v>14</v>
      </c>
      <c r="E45" s="139"/>
      <c r="F45" s="16">
        <f t="shared" si="0"/>
        <v>14</v>
      </c>
      <c r="G45" s="95">
        <v>3</v>
      </c>
      <c r="H45" s="16">
        <f t="shared" si="1"/>
        <v>11</v>
      </c>
      <c r="I45" s="16">
        <v>541500</v>
      </c>
      <c r="J45" s="95">
        <f t="shared" si="2"/>
        <v>5956500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'MEI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'MEI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'MEI 2023'!H48</f>
        <v>100</v>
      </c>
      <c r="E48" s="139"/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'MEI 2023'!H49</f>
        <v>93</v>
      </c>
      <c r="E49" s="139"/>
      <c r="F49" s="16">
        <f t="shared" si="0"/>
        <v>93</v>
      </c>
      <c r="G49" s="95">
        <v>3</v>
      </c>
      <c r="H49" s="16">
        <f t="shared" si="1"/>
        <v>90</v>
      </c>
      <c r="I49" s="16">
        <v>20900</v>
      </c>
      <c r="J49" s="95">
        <f t="shared" si="2"/>
        <v>1881000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'MEI 2023'!H50</f>
        <v>6</v>
      </c>
      <c r="E50" s="139"/>
      <c r="F50" s="16">
        <f t="shared" si="0"/>
        <v>6</v>
      </c>
      <c r="G50" s="95"/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'MEI 2023'!H51</f>
        <v>12</v>
      </c>
      <c r="E51" s="139"/>
      <c r="F51" s="16">
        <f t="shared" si="0"/>
        <v>12</v>
      </c>
      <c r="G51" s="95"/>
      <c r="H51" s="16">
        <f t="shared" si="1"/>
        <v>12</v>
      </c>
      <c r="I51" s="16">
        <v>80200</v>
      </c>
      <c r="J51" s="95">
        <f t="shared" si="2"/>
        <v>962400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'MEI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'MEI 2023'!H53</f>
        <v>41</v>
      </c>
      <c r="E53" s="139"/>
      <c r="F53" s="16">
        <f t="shared" si="0"/>
        <v>41</v>
      </c>
      <c r="G53" s="95">
        <v>7</v>
      </c>
      <c r="H53" s="16">
        <f t="shared" si="1"/>
        <v>34</v>
      </c>
      <c r="I53" s="16">
        <v>5000</v>
      </c>
      <c r="J53" s="95">
        <f t="shared" si="2"/>
        <v>170000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'MEI 2023'!H54</f>
        <v>50</v>
      </c>
      <c r="E54" s="139"/>
      <c r="F54" s="16">
        <f t="shared" si="0"/>
        <v>50</v>
      </c>
      <c r="G54" s="95">
        <v>6</v>
      </c>
      <c r="H54" s="16">
        <f t="shared" si="1"/>
        <v>44</v>
      </c>
      <c r="I54" s="16">
        <v>18525</v>
      </c>
      <c r="J54" s="95">
        <f t="shared" si="2"/>
        <v>815100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'MEI 2023'!H55</f>
        <v>67</v>
      </c>
      <c r="E55" s="139"/>
      <c r="F55" s="16">
        <f t="shared" si="0"/>
        <v>67</v>
      </c>
      <c r="G55" s="95">
        <v>4</v>
      </c>
      <c r="H55" s="16">
        <f t="shared" si="1"/>
        <v>63</v>
      </c>
      <c r="I55" s="16">
        <v>18000</v>
      </c>
      <c r="J55" s="95">
        <f t="shared" si="2"/>
        <v>1134000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'MEI 2023'!H56</f>
        <v>101</v>
      </c>
      <c r="E56" s="139"/>
      <c r="F56" s="16">
        <f t="shared" si="0"/>
        <v>101</v>
      </c>
      <c r="G56" s="95">
        <v>1</v>
      </c>
      <c r="H56" s="16">
        <f t="shared" si="1"/>
        <v>100</v>
      </c>
      <c r="I56" s="16">
        <v>13200</v>
      </c>
      <c r="J56" s="95">
        <f t="shared" si="2"/>
        <v>1320000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'MEI 2023'!H57</f>
        <v>232</v>
      </c>
      <c r="E57" s="139"/>
      <c r="F57" s="16">
        <f t="shared" si="0"/>
        <v>232</v>
      </c>
      <c r="G57" s="95">
        <v>4</v>
      </c>
      <c r="H57" s="16">
        <f t="shared" si="1"/>
        <v>228</v>
      </c>
      <c r="I57" s="16">
        <v>20000</v>
      </c>
      <c r="J57" s="95">
        <f t="shared" si="2"/>
        <v>4560000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'MEI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'MEI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'MEI 2023'!H60</f>
        <v>5</v>
      </c>
      <c r="E60" s="139"/>
      <c r="F60" s="16">
        <f t="shared" si="0"/>
        <v>5</v>
      </c>
      <c r="G60" s="95"/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'MEI 2023'!H61</f>
        <v>5</v>
      </c>
      <c r="E61" s="139"/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'MEI 2023'!H62</f>
        <v>86</v>
      </c>
      <c r="E62" s="139"/>
      <c r="F62" s="16">
        <f t="shared" si="0"/>
        <v>86</v>
      </c>
      <c r="G62" s="95">
        <v>3</v>
      </c>
      <c r="H62" s="16">
        <f t="shared" si="1"/>
        <v>83</v>
      </c>
      <c r="I62" s="16">
        <v>4000</v>
      </c>
      <c r="J62" s="95">
        <f t="shared" si="2"/>
        <v>332000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'MEI 2023'!H63</f>
        <v>29</v>
      </c>
      <c r="E63" s="139"/>
      <c r="F63" s="16">
        <f t="shared" si="0"/>
        <v>29</v>
      </c>
      <c r="G63" s="95">
        <v>5</v>
      </c>
      <c r="H63" s="16">
        <f t="shared" si="1"/>
        <v>24</v>
      </c>
      <c r="I63" s="16">
        <v>6000</v>
      </c>
      <c r="J63" s="95">
        <f t="shared" si="2"/>
        <v>144000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'MEI 2023'!H64</f>
        <v>7</v>
      </c>
      <c r="E64" s="142"/>
      <c r="F64" s="17">
        <f t="shared" si="0"/>
        <v>7</v>
      </c>
      <c r="G64" s="108">
        <v>7</v>
      </c>
      <c r="H64" s="17">
        <f>F64-G64</f>
        <v>0</v>
      </c>
      <c r="I64" s="17">
        <v>5000</v>
      </c>
      <c r="J64" s="108">
        <f>H64*I64</f>
        <v>0</v>
      </c>
      <c r="K64" s="9"/>
    </row>
    <row r="65" spans="1:11" x14ac:dyDescent="0.25">
      <c r="A65" s="4"/>
      <c r="B65" s="47"/>
      <c r="C65" s="4"/>
      <c r="D65" s="48">
        <f>'MEI 2023'!H65</f>
        <v>0</v>
      </c>
      <c r="E65" s="141"/>
      <c r="F65" s="48"/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'MEI 2023'!H66</f>
        <v>14</v>
      </c>
      <c r="E66" s="139"/>
      <c r="F66" s="16">
        <f>D66+E66</f>
        <v>14</v>
      </c>
      <c r="G66" s="95">
        <v>3</v>
      </c>
      <c r="H66" s="16">
        <f t="shared" si="1"/>
        <v>11</v>
      </c>
      <c r="I66" s="16">
        <v>5000</v>
      </c>
      <c r="J66" s="95">
        <f>H66*I66</f>
        <v>55000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'MEI 2023'!H67</f>
        <v>11</v>
      </c>
      <c r="E67" s="139"/>
      <c r="F67" s="16">
        <f t="shared" ref="F67:F129" si="3">D67+E67</f>
        <v>11</v>
      </c>
      <c r="G67" s="95"/>
      <c r="H67" s="16">
        <f t="shared" si="1"/>
        <v>11</v>
      </c>
      <c r="I67" s="16">
        <v>16500</v>
      </c>
      <c r="J67" s="95">
        <f t="shared" ref="J67:J129" si="4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'MEI 2023'!H68</f>
        <v>16</v>
      </c>
      <c r="E68" s="139"/>
      <c r="F68" s="16">
        <f t="shared" si="3"/>
        <v>16</v>
      </c>
      <c r="G68" s="249"/>
      <c r="H68" s="16">
        <f t="shared" si="1"/>
        <v>16</v>
      </c>
      <c r="I68" s="16">
        <v>31000</v>
      </c>
      <c r="J68" s="95">
        <f t="shared" si="4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'MEI 2023'!H69</f>
        <v>18</v>
      </c>
      <c r="E69" s="139"/>
      <c r="F69" s="16">
        <f t="shared" si="3"/>
        <v>18</v>
      </c>
      <c r="G69" s="95">
        <v>8</v>
      </c>
      <c r="H69" s="16">
        <f t="shared" si="1"/>
        <v>10</v>
      </c>
      <c r="I69" s="16">
        <v>10500</v>
      </c>
      <c r="J69" s="95">
        <f t="shared" si="4"/>
        <v>105000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'MEI 2023'!H70</f>
        <v>70</v>
      </c>
      <c r="E70" s="139"/>
      <c r="F70" s="16">
        <f t="shared" si="3"/>
        <v>70</v>
      </c>
      <c r="G70" s="95">
        <v>7</v>
      </c>
      <c r="H70" s="16">
        <f t="shared" si="1"/>
        <v>63</v>
      </c>
      <c r="I70" s="16">
        <v>19500</v>
      </c>
      <c r="J70" s="95">
        <f t="shared" si="4"/>
        <v>1228500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'MEI 2023'!H71</f>
        <v>59</v>
      </c>
      <c r="E71" s="139"/>
      <c r="F71" s="16">
        <f t="shared" si="3"/>
        <v>59</v>
      </c>
      <c r="G71" s="95">
        <v>1</v>
      </c>
      <c r="H71" s="16">
        <f t="shared" si="1"/>
        <v>58</v>
      </c>
      <c r="I71" s="16">
        <v>30500</v>
      </c>
      <c r="J71" s="95">
        <f t="shared" si="4"/>
        <v>1769000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'MEI 2023'!H72</f>
        <v>86</v>
      </c>
      <c r="E72" s="139"/>
      <c r="F72" s="16">
        <f t="shared" si="3"/>
        <v>86</v>
      </c>
      <c r="G72" s="95"/>
      <c r="H72" s="16">
        <f t="shared" si="1"/>
        <v>86</v>
      </c>
      <c r="I72" s="16">
        <v>25000</v>
      </c>
      <c r="J72" s="95">
        <f t="shared" si="4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'MEI 2023'!H73</f>
        <v>95</v>
      </c>
      <c r="E73" s="139"/>
      <c r="F73" s="16">
        <f t="shared" si="3"/>
        <v>95</v>
      </c>
      <c r="G73" s="95">
        <v>1</v>
      </c>
      <c r="H73" s="16">
        <f t="shared" si="1"/>
        <v>94</v>
      </c>
      <c r="I73" s="16">
        <v>52250</v>
      </c>
      <c r="J73" s="95">
        <f t="shared" si="4"/>
        <v>4911500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'MEI 2023'!H74</f>
        <v>104</v>
      </c>
      <c r="E74" s="139"/>
      <c r="F74" s="16">
        <f t="shared" si="3"/>
        <v>104</v>
      </c>
      <c r="G74" s="95">
        <v>4</v>
      </c>
      <c r="H74" s="16">
        <f t="shared" si="1"/>
        <v>100</v>
      </c>
      <c r="I74" s="16">
        <v>4275</v>
      </c>
      <c r="J74" s="95">
        <f t="shared" si="4"/>
        <v>427500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'MEI 2023'!H75</f>
        <v>113</v>
      </c>
      <c r="E75" s="139"/>
      <c r="F75" s="16">
        <f t="shared" si="3"/>
        <v>113</v>
      </c>
      <c r="G75" s="95">
        <v>15</v>
      </c>
      <c r="H75" s="16">
        <f t="shared" si="1"/>
        <v>98</v>
      </c>
      <c r="I75" s="16">
        <v>2800</v>
      </c>
      <c r="J75" s="95">
        <f t="shared" si="4"/>
        <v>274400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'MEI 2023'!H76</f>
        <v>448</v>
      </c>
      <c r="E76" s="139"/>
      <c r="F76" s="16">
        <f t="shared" si="3"/>
        <v>448</v>
      </c>
      <c r="G76" s="95">
        <v>63</v>
      </c>
      <c r="H76" s="16">
        <f t="shared" ref="H76:H129" si="5">F76-G76</f>
        <v>385</v>
      </c>
      <c r="I76" s="16">
        <v>11400</v>
      </c>
      <c r="J76" s="95">
        <f t="shared" si="4"/>
        <v>4389000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'MEI 2023'!H77</f>
        <v>538</v>
      </c>
      <c r="E77" s="139"/>
      <c r="F77" s="16">
        <f t="shared" si="3"/>
        <v>538</v>
      </c>
      <c r="G77" s="95">
        <v>29</v>
      </c>
      <c r="H77" s="16">
        <f t="shared" si="5"/>
        <v>509</v>
      </c>
      <c r="I77" s="16">
        <v>14250</v>
      </c>
      <c r="J77" s="95">
        <f t="shared" si="4"/>
        <v>7253250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'MEI 2023'!H78</f>
        <v>98</v>
      </c>
      <c r="E78" s="139"/>
      <c r="F78" s="16">
        <f t="shared" si="3"/>
        <v>98</v>
      </c>
      <c r="G78" s="95">
        <v>2</v>
      </c>
      <c r="H78" s="16">
        <f t="shared" si="5"/>
        <v>96</v>
      </c>
      <c r="I78" s="16">
        <v>12350</v>
      </c>
      <c r="J78" s="95">
        <f t="shared" si="4"/>
        <v>1185600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'MEI 2023'!H79</f>
        <v>3702</v>
      </c>
      <c r="E79" s="139"/>
      <c r="F79" s="16">
        <f t="shared" si="3"/>
        <v>3702</v>
      </c>
      <c r="G79" s="95">
        <v>280</v>
      </c>
      <c r="H79" s="16">
        <f t="shared" si="5"/>
        <v>3422</v>
      </c>
      <c r="I79" s="16">
        <v>1330</v>
      </c>
      <c r="J79" s="95">
        <f t="shared" si="4"/>
        <v>4551260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'MEI 2023'!H80</f>
        <v>1009</v>
      </c>
      <c r="E80" s="139"/>
      <c r="F80" s="16">
        <f t="shared" si="3"/>
        <v>1009</v>
      </c>
      <c r="G80" s="95">
        <v>734</v>
      </c>
      <c r="H80" s="16">
        <f t="shared" si="5"/>
        <v>275</v>
      </c>
      <c r="I80" s="16">
        <v>1900</v>
      </c>
      <c r="J80" s="95">
        <f t="shared" si="4"/>
        <v>522500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'MEI 2023'!H81</f>
        <v>493</v>
      </c>
      <c r="E81" s="139"/>
      <c r="F81" s="16">
        <f t="shared" si="3"/>
        <v>493</v>
      </c>
      <c r="G81" s="95">
        <v>24</v>
      </c>
      <c r="H81" s="16">
        <f t="shared" si="5"/>
        <v>469</v>
      </c>
      <c r="I81" s="16">
        <v>15675</v>
      </c>
      <c r="J81" s="95">
        <f t="shared" si="4"/>
        <v>7351575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'MEI 2023'!H82</f>
        <v>432</v>
      </c>
      <c r="E82" s="139"/>
      <c r="F82" s="16">
        <f t="shared" si="3"/>
        <v>432</v>
      </c>
      <c r="G82" s="95">
        <v>16</v>
      </c>
      <c r="H82" s="16">
        <f t="shared" si="5"/>
        <v>416</v>
      </c>
      <c r="I82" s="16">
        <v>13900</v>
      </c>
      <c r="J82" s="95">
        <f t="shared" si="4"/>
        <v>5782400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'MEI 2023'!H83</f>
        <v>23</v>
      </c>
      <c r="E83" s="139"/>
      <c r="F83" s="16">
        <f t="shared" si="3"/>
        <v>23</v>
      </c>
      <c r="G83" s="95"/>
      <c r="H83" s="16">
        <f t="shared" si="5"/>
        <v>23</v>
      </c>
      <c r="I83" s="16">
        <v>11400</v>
      </c>
      <c r="J83" s="95">
        <f t="shared" si="4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'MEI 2023'!H84</f>
        <v>44</v>
      </c>
      <c r="E84" s="139"/>
      <c r="F84" s="16">
        <f t="shared" si="3"/>
        <v>44</v>
      </c>
      <c r="G84" s="95"/>
      <c r="H84" s="16">
        <f t="shared" si="5"/>
        <v>44</v>
      </c>
      <c r="I84" s="16">
        <v>14000</v>
      </c>
      <c r="J84" s="95">
        <f t="shared" si="4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'MEI 2023'!H85</f>
        <v>13</v>
      </c>
      <c r="E85" s="139"/>
      <c r="F85" s="16">
        <f t="shared" si="3"/>
        <v>13</v>
      </c>
      <c r="G85" s="95"/>
      <c r="H85" s="16">
        <f t="shared" si="5"/>
        <v>13</v>
      </c>
      <c r="I85" s="16">
        <v>14000</v>
      </c>
      <c r="J85" s="95">
        <f t="shared" si="4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'MEI 2023'!H86</f>
        <v>89</v>
      </c>
      <c r="E86" s="139"/>
      <c r="F86" s="16">
        <f t="shared" si="3"/>
        <v>89</v>
      </c>
      <c r="G86" s="95">
        <v>10</v>
      </c>
      <c r="H86" s="16">
        <f t="shared" si="5"/>
        <v>79</v>
      </c>
      <c r="I86" s="16">
        <v>14850</v>
      </c>
      <c r="J86" s="95">
        <f t="shared" si="4"/>
        <v>1173150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'MEI 2023'!H87</f>
        <v>0</v>
      </c>
      <c r="E87" s="139"/>
      <c r="F87" s="16">
        <f t="shared" si="3"/>
        <v>0</v>
      </c>
      <c r="G87" s="95"/>
      <c r="H87" s="16">
        <f t="shared" si="5"/>
        <v>0</v>
      </c>
      <c r="I87" s="16"/>
      <c r="J87" s="95">
        <f t="shared" si="4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'MEI 2023'!H88</f>
        <v>47</v>
      </c>
      <c r="E88" s="139"/>
      <c r="F88" s="16">
        <f t="shared" si="3"/>
        <v>47</v>
      </c>
      <c r="G88" s="95">
        <v>7</v>
      </c>
      <c r="H88" s="16">
        <f t="shared" si="5"/>
        <v>40</v>
      </c>
      <c r="I88" s="16">
        <v>12350</v>
      </c>
      <c r="J88" s="95">
        <f t="shared" si="4"/>
        <v>494000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'MEI 2023'!H89</f>
        <v>222</v>
      </c>
      <c r="E89" s="139"/>
      <c r="F89" s="16">
        <f t="shared" si="3"/>
        <v>222</v>
      </c>
      <c r="G89" s="95"/>
      <c r="H89" s="16">
        <f t="shared" si="5"/>
        <v>222</v>
      </c>
      <c r="I89" s="16">
        <v>500</v>
      </c>
      <c r="J89" s="95">
        <f t="shared" si="4"/>
        <v>111000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'MEI 2023'!H90</f>
        <v>2</v>
      </c>
      <c r="E90" s="139"/>
      <c r="F90" s="16">
        <f t="shared" si="3"/>
        <v>2</v>
      </c>
      <c r="G90" s="95">
        <v>1</v>
      </c>
      <c r="H90" s="16">
        <f t="shared" si="5"/>
        <v>1</v>
      </c>
      <c r="I90" s="16">
        <v>13500</v>
      </c>
      <c r="J90" s="95">
        <f t="shared" si="4"/>
        <v>13500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'MEI 2023'!H91</f>
        <v>20</v>
      </c>
      <c r="E91" s="139"/>
      <c r="F91" s="16">
        <f t="shared" si="3"/>
        <v>20</v>
      </c>
      <c r="G91" s="95"/>
      <c r="H91" s="16">
        <f t="shared" si="5"/>
        <v>20</v>
      </c>
      <c r="I91" s="16">
        <v>3060</v>
      </c>
      <c r="J91" s="95">
        <f t="shared" si="4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'MEI 2023'!H92</f>
        <v>214</v>
      </c>
      <c r="E92" s="139"/>
      <c r="F92" s="16">
        <f t="shared" si="3"/>
        <v>214</v>
      </c>
      <c r="G92" s="95">
        <v>13</v>
      </c>
      <c r="H92" s="16">
        <f t="shared" si="5"/>
        <v>201</v>
      </c>
      <c r="I92" s="16">
        <v>18525</v>
      </c>
      <c r="J92" s="95">
        <f t="shared" si="4"/>
        <v>3723525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'MEI 2023'!H93</f>
        <v>500</v>
      </c>
      <c r="E93" s="139"/>
      <c r="F93" s="16">
        <f t="shared" si="3"/>
        <v>500</v>
      </c>
      <c r="G93" s="95">
        <v>10</v>
      </c>
      <c r="H93" s="16">
        <f t="shared" si="5"/>
        <v>490</v>
      </c>
      <c r="I93" s="16">
        <v>570</v>
      </c>
      <c r="J93" s="95">
        <f t="shared" si="4"/>
        <v>279300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'MEI 2023'!H94</f>
        <v>47</v>
      </c>
      <c r="E94" s="139"/>
      <c r="F94" s="16">
        <f t="shared" si="3"/>
        <v>47</v>
      </c>
      <c r="G94" s="95">
        <v>2</v>
      </c>
      <c r="H94" s="16">
        <f t="shared" si="5"/>
        <v>45</v>
      </c>
      <c r="I94" s="8">
        <v>4750</v>
      </c>
      <c r="J94" s="95">
        <f t="shared" si="4"/>
        <v>213750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'MEI 2023'!H95</f>
        <v>0</v>
      </c>
      <c r="E95" s="139"/>
      <c r="F95" s="16">
        <f t="shared" si="3"/>
        <v>0</v>
      </c>
      <c r="G95" s="95"/>
      <c r="H95" s="16">
        <f t="shared" si="5"/>
        <v>0</v>
      </c>
      <c r="I95" s="16"/>
      <c r="J95" s="95">
        <f t="shared" si="4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'MEI 2023'!H96</f>
        <v>84</v>
      </c>
      <c r="E96" s="139"/>
      <c r="F96" s="16">
        <f t="shared" si="3"/>
        <v>84</v>
      </c>
      <c r="G96" s="95"/>
      <c r="H96" s="16">
        <f t="shared" si="5"/>
        <v>84</v>
      </c>
      <c r="I96" s="16">
        <v>24000</v>
      </c>
      <c r="J96" s="95">
        <f t="shared" si="4"/>
        <v>2016000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'MEI 2023'!H97</f>
        <v>0</v>
      </c>
      <c r="E97" s="139"/>
      <c r="F97" s="16">
        <f t="shared" si="3"/>
        <v>0</v>
      </c>
      <c r="G97" s="95"/>
      <c r="H97" s="16">
        <f t="shared" si="5"/>
        <v>0</v>
      </c>
      <c r="I97" s="16"/>
      <c r="J97" s="95">
        <f t="shared" si="4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'MEI 2023'!H98</f>
        <v>11</v>
      </c>
      <c r="E98" s="139">
        <v>50</v>
      </c>
      <c r="F98" s="16">
        <f t="shared" si="3"/>
        <v>61</v>
      </c>
      <c r="G98" s="95">
        <v>4</v>
      </c>
      <c r="H98" s="16">
        <f t="shared" si="5"/>
        <v>57</v>
      </c>
      <c r="I98" s="16">
        <v>15000</v>
      </c>
      <c r="J98" s="95">
        <f t="shared" si="4"/>
        <v>855000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v>12</v>
      </c>
      <c r="E99" s="139"/>
      <c r="F99" s="16">
        <f t="shared" si="3"/>
        <v>12</v>
      </c>
      <c r="G99" s="95">
        <v>1</v>
      </c>
      <c r="H99" s="16">
        <f t="shared" si="5"/>
        <v>11</v>
      </c>
      <c r="I99" s="16">
        <v>8550</v>
      </c>
      <c r="J99" s="95">
        <f t="shared" si="4"/>
        <v>94050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'MEI 2023'!H100</f>
        <v>5</v>
      </c>
      <c r="E100" s="139"/>
      <c r="F100" s="16">
        <f t="shared" si="3"/>
        <v>5</v>
      </c>
      <c r="G100" s="95"/>
      <c r="H100" s="16">
        <f t="shared" si="5"/>
        <v>5</v>
      </c>
      <c r="I100" s="16">
        <v>16000</v>
      </c>
      <c r="J100" s="95">
        <f t="shared" si="4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'MEI 2023'!H101</f>
        <v>19</v>
      </c>
      <c r="E101" s="139"/>
      <c r="F101" s="16">
        <f t="shared" si="3"/>
        <v>19</v>
      </c>
      <c r="G101" s="95"/>
      <c r="H101" s="16">
        <f t="shared" si="5"/>
        <v>19</v>
      </c>
      <c r="I101" s="16">
        <v>38400</v>
      </c>
      <c r="J101" s="95">
        <f t="shared" si="4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'MEI 2023'!H102</f>
        <v>0</v>
      </c>
      <c r="E102" s="139">
        <v>4</v>
      </c>
      <c r="F102" s="16">
        <f t="shared" si="3"/>
        <v>4</v>
      </c>
      <c r="G102" s="95">
        <v>2</v>
      </c>
      <c r="H102" s="16">
        <f t="shared" si="5"/>
        <v>2</v>
      </c>
      <c r="I102" s="8">
        <v>82000</v>
      </c>
      <c r="J102" s="95">
        <f t="shared" si="4"/>
        <v>164000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'MEI 2023'!H103</f>
        <v>2506</v>
      </c>
      <c r="E103" s="139"/>
      <c r="F103" s="16">
        <f t="shared" si="3"/>
        <v>2506</v>
      </c>
      <c r="G103" s="95">
        <v>422</v>
      </c>
      <c r="H103" s="16">
        <f t="shared" si="5"/>
        <v>2084</v>
      </c>
      <c r="I103" s="16">
        <v>7600</v>
      </c>
      <c r="J103" s="95">
        <f t="shared" si="4"/>
        <v>15838400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'MEI 2023'!H104</f>
        <v>11</v>
      </c>
      <c r="E104" s="139"/>
      <c r="F104" s="16">
        <f t="shared" si="3"/>
        <v>11</v>
      </c>
      <c r="G104" s="95"/>
      <c r="H104" s="16">
        <f t="shared" si="5"/>
        <v>11</v>
      </c>
      <c r="I104" s="16">
        <v>13400</v>
      </c>
      <c r="J104" s="95">
        <f t="shared" si="4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'MEI 2023'!H105</f>
        <v>3270</v>
      </c>
      <c r="E105" s="139"/>
      <c r="F105" s="16">
        <f t="shared" si="3"/>
        <v>3270</v>
      </c>
      <c r="G105" s="95">
        <v>100</v>
      </c>
      <c r="H105" s="16">
        <f t="shared" si="5"/>
        <v>3170</v>
      </c>
      <c r="I105" s="16">
        <v>11400</v>
      </c>
      <c r="J105" s="95">
        <f t="shared" si="4"/>
        <v>36138000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'MEI 2023'!H106</f>
        <v>126</v>
      </c>
      <c r="E106" s="139"/>
      <c r="F106" s="16">
        <f t="shared" si="3"/>
        <v>126</v>
      </c>
      <c r="G106" s="95">
        <v>3</v>
      </c>
      <c r="H106" s="16">
        <f t="shared" si="5"/>
        <v>123</v>
      </c>
      <c r="I106" s="16">
        <v>90250</v>
      </c>
      <c r="J106" s="95">
        <f t="shared" si="4"/>
        <v>11100750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'MEI 2023'!H107</f>
        <v>43</v>
      </c>
      <c r="E107" s="139"/>
      <c r="F107" s="16">
        <f t="shared" si="3"/>
        <v>43</v>
      </c>
      <c r="G107" s="95"/>
      <c r="H107" s="16">
        <f t="shared" si="5"/>
        <v>43</v>
      </c>
      <c r="I107" s="16">
        <v>10000</v>
      </c>
      <c r="J107" s="95">
        <f t="shared" si="4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'MEI 2023'!H108</f>
        <v>28</v>
      </c>
      <c r="E108" s="139"/>
      <c r="F108" s="16">
        <f t="shared" si="3"/>
        <v>28</v>
      </c>
      <c r="G108" s="95"/>
      <c r="H108" s="16">
        <f t="shared" si="5"/>
        <v>28</v>
      </c>
      <c r="I108" s="16">
        <v>8000</v>
      </c>
      <c r="J108" s="95">
        <f t="shared" si="4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'MEI 2023'!H109</f>
        <v>49</v>
      </c>
      <c r="E109" s="139"/>
      <c r="F109" s="16">
        <f t="shared" si="3"/>
        <v>49</v>
      </c>
      <c r="G109" s="95">
        <v>10</v>
      </c>
      <c r="H109" s="16">
        <f t="shared" si="5"/>
        <v>39</v>
      </c>
      <c r="I109" s="8">
        <v>6500</v>
      </c>
      <c r="J109" s="95">
        <f t="shared" si="4"/>
        <v>253500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'MEI 2023'!H110</f>
        <v>19</v>
      </c>
      <c r="E110" s="139"/>
      <c r="F110" s="16">
        <f t="shared" si="3"/>
        <v>19</v>
      </c>
      <c r="G110" s="95">
        <v>2</v>
      </c>
      <c r="H110" s="16">
        <f t="shared" si="5"/>
        <v>17</v>
      </c>
      <c r="I110" s="8">
        <v>18050</v>
      </c>
      <c r="J110" s="95">
        <f t="shared" si="4"/>
        <v>306850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'MEI 2023'!H111</f>
        <v>55</v>
      </c>
      <c r="E111" s="139"/>
      <c r="F111" s="16">
        <f t="shared" si="3"/>
        <v>55</v>
      </c>
      <c r="G111" s="95"/>
      <c r="H111" s="16">
        <f t="shared" si="5"/>
        <v>55</v>
      </c>
      <c r="I111" s="8">
        <v>10000</v>
      </c>
      <c r="J111" s="95">
        <f t="shared" si="4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'MEI 2023'!H112</f>
        <v>49</v>
      </c>
      <c r="E112" s="139"/>
      <c r="F112" s="16">
        <f t="shared" si="3"/>
        <v>49</v>
      </c>
      <c r="G112" s="95">
        <v>8</v>
      </c>
      <c r="H112" s="16">
        <f t="shared" si="5"/>
        <v>41</v>
      </c>
      <c r="I112" s="16">
        <v>18000</v>
      </c>
      <c r="J112" s="95">
        <f t="shared" si="4"/>
        <v>738000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'MEI 2023'!H113</f>
        <v>96</v>
      </c>
      <c r="E113" s="139"/>
      <c r="F113" s="16">
        <f t="shared" si="3"/>
        <v>96</v>
      </c>
      <c r="G113" s="95">
        <v>4</v>
      </c>
      <c r="H113" s="16">
        <f t="shared" si="5"/>
        <v>92</v>
      </c>
      <c r="I113" s="8">
        <v>42750</v>
      </c>
      <c r="J113" s="95">
        <f t="shared" si="4"/>
        <v>3933000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'MEI 2023'!H114</f>
        <v>90</v>
      </c>
      <c r="E114" s="139"/>
      <c r="F114" s="16">
        <f t="shared" si="3"/>
        <v>90</v>
      </c>
      <c r="G114" s="95"/>
      <c r="H114" s="16">
        <f t="shared" si="5"/>
        <v>90</v>
      </c>
      <c r="I114" s="8">
        <v>17100</v>
      </c>
      <c r="J114" s="95">
        <f t="shared" si="4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'MEI 2023'!H115</f>
        <v>0</v>
      </c>
      <c r="E115" s="139"/>
      <c r="F115" s="16">
        <f t="shared" si="3"/>
        <v>0</v>
      </c>
      <c r="G115" s="95"/>
      <c r="H115" s="16">
        <f t="shared" si="5"/>
        <v>0</v>
      </c>
      <c r="I115" s="8"/>
      <c r="J115" s="95">
        <f t="shared" si="4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'MEI 2023'!H116</f>
        <v>136</v>
      </c>
      <c r="E116" s="139"/>
      <c r="F116" s="16">
        <f t="shared" si="3"/>
        <v>136</v>
      </c>
      <c r="G116" s="95">
        <v>18</v>
      </c>
      <c r="H116" s="16">
        <f t="shared" si="5"/>
        <v>118</v>
      </c>
      <c r="I116" s="8">
        <v>9500</v>
      </c>
      <c r="J116" s="95">
        <f t="shared" si="4"/>
        <v>1121000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'MEI 2023'!H117</f>
        <v>7</v>
      </c>
      <c r="E117" s="139"/>
      <c r="F117" s="16">
        <f t="shared" si="3"/>
        <v>7</v>
      </c>
      <c r="G117" s="95"/>
      <c r="H117" s="16">
        <f t="shared" si="5"/>
        <v>7</v>
      </c>
      <c r="I117" s="8">
        <v>15000</v>
      </c>
      <c r="J117" s="95">
        <f t="shared" si="4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'MEI 2023'!H118</f>
        <v>29</v>
      </c>
      <c r="E118" s="139"/>
      <c r="F118" s="16">
        <f t="shared" si="3"/>
        <v>29</v>
      </c>
      <c r="G118" s="95"/>
      <c r="H118" s="16">
        <f t="shared" si="5"/>
        <v>29</v>
      </c>
      <c r="I118" s="8">
        <v>22500</v>
      </c>
      <c r="J118" s="95">
        <f t="shared" si="4"/>
        <v>652500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'MEI 2023'!H119</f>
        <v>198</v>
      </c>
      <c r="E119" s="139"/>
      <c r="F119" s="16">
        <f t="shared" si="3"/>
        <v>198</v>
      </c>
      <c r="G119" s="95">
        <v>7</v>
      </c>
      <c r="H119" s="16">
        <f t="shared" si="5"/>
        <v>191</v>
      </c>
      <c r="I119" s="8">
        <v>6650</v>
      </c>
      <c r="J119" s="95">
        <f t="shared" si="4"/>
        <v>1270150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'MEI 2023'!H120</f>
        <v>70</v>
      </c>
      <c r="E120" s="139"/>
      <c r="F120" s="16">
        <f t="shared" si="3"/>
        <v>70</v>
      </c>
      <c r="G120" s="95">
        <v>10</v>
      </c>
      <c r="H120" s="16">
        <f t="shared" si="5"/>
        <v>60</v>
      </c>
      <c r="I120" s="8">
        <v>3800</v>
      </c>
      <c r="J120" s="95">
        <f t="shared" si="4"/>
        <v>228000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'MEI 2023'!H121</f>
        <v>0</v>
      </c>
      <c r="E121" s="139"/>
      <c r="F121" s="16">
        <f t="shared" si="3"/>
        <v>0</v>
      </c>
      <c r="G121" s="95"/>
      <c r="H121" s="16">
        <f t="shared" si="5"/>
        <v>0</v>
      </c>
      <c r="I121" s="8"/>
      <c r="J121" s="95">
        <f t="shared" si="4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'MEI 2023'!H122</f>
        <v>3</v>
      </c>
      <c r="E122" s="139"/>
      <c r="F122" s="16">
        <f t="shared" si="3"/>
        <v>3</v>
      </c>
      <c r="G122" s="95"/>
      <c r="H122" s="16">
        <f t="shared" si="5"/>
        <v>3</v>
      </c>
      <c r="I122" s="8">
        <v>82000</v>
      </c>
      <c r="J122" s="95">
        <f t="shared" si="4"/>
        <v>246000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'MEI 2023'!H123</f>
        <v>16</v>
      </c>
      <c r="E123" s="139"/>
      <c r="F123" s="16">
        <f t="shared" si="3"/>
        <v>16</v>
      </c>
      <c r="G123" s="95"/>
      <c r="H123" s="16">
        <f t="shared" si="5"/>
        <v>16</v>
      </c>
      <c r="I123" s="16">
        <v>8500</v>
      </c>
      <c r="J123" s="95">
        <f t="shared" si="4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'MEI 2023'!H124</f>
        <v>24</v>
      </c>
      <c r="E124" s="139"/>
      <c r="F124" s="16">
        <f t="shared" si="3"/>
        <v>24</v>
      </c>
      <c r="G124" s="95"/>
      <c r="H124" s="16">
        <f t="shared" si="5"/>
        <v>24</v>
      </c>
      <c r="I124" s="8">
        <v>10500</v>
      </c>
      <c r="J124" s="95">
        <f t="shared" si="4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'MEI 2023'!H125</f>
        <v>226</v>
      </c>
      <c r="E125" s="139"/>
      <c r="F125" s="16">
        <f t="shared" si="3"/>
        <v>226</v>
      </c>
      <c r="G125" s="95">
        <v>5</v>
      </c>
      <c r="H125" s="16">
        <f t="shared" si="5"/>
        <v>221</v>
      </c>
      <c r="I125" s="8">
        <v>47000</v>
      </c>
      <c r="J125" s="95">
        <f t="shared" si="4"/>
        <v>10387000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'MEI 2023'!H126</f>
        <v>0</v>
      </c>
      <c r="E126" s="145"/>
      <c r="F126" s="16">
        <f t="shared" si="3"/>
        <v>0</v>
      </c>
      <c r="G126" s="110"/>
      <c r="H126" s="16">
        <f t="shared" si="5"/>
        <v>0</v>
      </c>
      <c r="I126" s="8">
        <v>6000</v>
      </c>
      <c r="J126" s="110">
        <f t="shared" si="4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'MEI 2023'!H127</f>
        <v>70</v>
      </c>
      <c r="E127" s="139"/>
      <c r="F127" s="16">
        <f t="shared" si="3"/>
        <v>70</v>
      </c>
      <c r="G127" s="95">
        <v>4</v>
      </c>
      <c r="H127" s="16">
        <f t="shared" si="5"/>
        <v>66</v>
      </c>
      <c r="I127" s="16">
        <v>14000</v>
      </c>
      <c r="J127" s="95">
        <f t="shared" si="4"/>
        <v>924000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'MEI 2023'!H128</f>
        <v>0</v>
      </c>
      <c r="E128" s="139"/>
      <c r="F128" s="16">
        <f t="shared" si="3"/>
        <v>0</v>
      </c>
      <c r="G128" s="95"/>
      <c r="H128" s="16">
        <f t="shared" si="5"/>
        <v>0</v>
      </c>
      <c r="I128" s="16">
        <v>150000</v>
      </c>
      <c r="J128" s="95">
        <f t="shared" si="4"/>
        <v>0</v>
      </c>
      <c r="K128" s="37"/>
    </row>
    <row r="129" spans="1:12" x14ac:dyDescent="0.25">
      <c r="A129" s="14">
        <v>118</v>
      </c>
      <c r="B129" s="13" t="s">
        <v>299</v>
      </c>
      <c r="C129" s="14" t="s">
        <v>18</v>
      </c>
      <c r="D129" s="17">
        <f>'MEI 2023'!H129</f>
        <v>0</v>
      </c>
      <c r="E129" s="142"/>
      <c r="F129" s="17">
        <f t="shared" si="3"/>
        <v>0</v>
      </c>
      <c r="G129" s="108"/>
      <c r="H129" s="17">
        <f t="shared" si="5"/>
        <v>0</v>
      </c>
      <c r="I129" s="17">
        <v>10000</v>
      </c>
      <c r="J129" s="108">
        <f t="shared" si="4"/>
        <v>0</v>
      </c>
      <c r="K129" s="37"/>
    </row>
    <row r="130" spans="1:12" x14ac:dyDescent="0.25">
      <c r="A130" s="4"/>
      <c r="B130" s="47"/>
      <c r="C130" s="4"/>
      <c r="D130" s="48">
        <f>'MEI 2023'!H130</f>
        <v>0</v>
      </c>
      <c r="E130" s="141"/>
      <c r="F130" s="48"/>
      <c r="G130" s="107"/>
      <c r="H130" s="48"/>
      <c r="I130" s="48"/>
      <c r="J130" s="107"/>
      <c r="K130" s="218"/>
    </row>
    <row r="131" spans="1:12" x14ac:dyDescent="0.25">
      <c r="A131" s="5">
        <v>119</v>
      </c>
      <c r="B131" s="10" t="s">
        <v>143</v>
      </c>
      <c r="C131" s="9" t="s">
        <v>18</v>
      </c>
      <c r="D131" s="16">
        <f>'MEI 2023'!H131</f>
        <v>1100</v>
      </c>
      <c r="E131" s="139"/>
      <c r="F131" s="16">
        <f>D131+E131</f>
        <v>1100</v>
      </c>
      <c r="G131" s="95">
        <v>20</v>
      </c>
      <c r="H131" s="16">
        <f>F131+G131</f>
        <v>1120</v>
      </c>
      <c r="I131" s="16">
        <v>1425</v>
      </c>
      <c r="J131" s="95">
        <f>H131*I131</f>
        <v>1596000</v>
      </c>
      <c r="K131" s="219" t="s">
        <v>15</v>
      </c>
    </row>
    <row r="132" spans="1:12" x14ac:dyDescent="0.25">
      <c r="A132" s="9">
        <v>120</v>
      </c>
      <c r="B132" s="10" t="s">
        <v>144</v>
      </c>
      <c r="C132" s="9" t="s">
        <v>18</v>
      </c>
      <c r="D132" s="16">
        <f>'MEI 2023'!H132</f>
        <v>0</v>
      </c>
      <c r="E132" s="139"/>
      <c r="F132" s="16">
        <f t="shared" ref="F132:F137" si="6">D132+E132</f>
        <v>0</v>
      </c>
      <c r="G132" s="95"/>
      <c r="H132" s="16">
        <f t="shared" ref="H132:H137" si="7">F132+G132</f>
        <v>0</v>
      </c>
      <c r="I132" s="16">
        <v>55000</v>
      </c>
      <c r="J132" s="95">
        <f t="shared" ref="J132:J137" si="8">H132*I132</f>
        <v>0</v>
      </c>
      <c r="K132" s="219" t="s">
        <v>25</v>
      </c>
    </row>
    <row r="133" spans="1:12" x14ac:dyDescent="0.25">
      <c r="A133" s="5">
        <v>121</v>
      </c>
      <c r="B133" s="10" t="s">
        <v>145</v>
      </c>
      <c r="C133" s="9" t="s">
        <v>18</v>
      </c>
      <c r="D133" s="16">
        <f>'MEI 2023'!H133</f>
        <v>1785</v>
      </c>
      <c r="E133" s="139"/>
      <c r="F133" s="16">
        <f t="shared" si="6"/>
        <v>1785</v>
      </c>
      <c r="G133" s="95"/>
      <c r="H133" s="16">
        <f t="shared" si="7"/>
        <v>1785</v>
      </c>
      <c r="I133" s="16">
        <v>2375</v>
      </c>
      <c r="J133" s="95">
        <f t="shared" si="8"/>
        <v>4239375</v>
      </c>
      <c r="K133" s="219" t="s">
        <v>25</v>
      </c>
    </row>
    <row r="134" spans="1:12" x14ac:dyDescent="0.25">
      <c r="A134" s="9">
        <v>122</v>
      </c>
      <c r="B134" s="10" t="s">
        <v>146</v>
      </c>
      <c r="C134" s="9" t="s">
        <v>18</v>
      </c>
      <c r="D134" s="16">
        <f>'MEI 2023'!H134</f>
        <v>2100</v>
      </c>
      <c r="E134" s="139"/>
      <c r="F134" s="16">
        <f t="shared" si="6"/>
        <v>2100</v>
      </c>
      <c r="G134" s="95"/>
      <c r="H134" s="16">
        <f t="shared" si="7"/>
        <v>2100</v>
      </c>
      <c r="I134" s="16">
        <v>2375</v>
      </c>
      <c r="J134" s="95">
        <f t="shared" si="8"/>
        <v>4987500</v>
      </c>
      <c r="K134" s="219" t="s">
        <v>25</v>
      </c>
    </row>
    <row r="135" spans="1:12" x14ac:dyDescent="0.25">
      <c r="A135" s="5">
        <v>123</v>
      </c>
      <c r="B135" s="10" t="s">
        <v>382</v>
      </c>
      <c r="C135" s="9" t="s">
        <v>18</v>
      </c>
      <c r="D135" s="16">
        <f>'MEI 2023'!H135</f>
        <v>20</v>
      </c>
      <c r="E135" s="139"/>
      <c r="F135" s="16">
        <f t="shared" si="6"/>
        <v>20</v>
      </c>
      <c r="G135" s="95"/>
      <c r="H135" s="16">
        <f t="shared" si="7"/>
        <v>20</v>
      </c>
      <c r="I135" s="16">
        <v>5700</v>
      </c>
      <c r="J135" s="95">
        <f t="shared" si="8"/>
        <v>114000</v>
      </c>
      <c r="K135" s="219" t="s">
        <v>15</v>
      </c>
    </row>
    <row r="136" spans="1:12" x14ac:dyDescent="0.25">
      <c r="A136" s="9">
        <v>124</v>
      </c>
      <c r="B136" s="10" t="s">
        <v>252</v>
      </c>
      <c r="C136" s="9" t="s">
        <v>18</v>
      </c>
      <c r="D136" s="16">
        <v>2</v>
      </c>
      <c r="E136" s="139">
        <v>10</v>
      </c>
      <c r="F136" s="16">
        <f t="shared" si="6"/>
        <v>12</v>
      </c>
      <c r="G136" s="95"/>
      <c r="H136" s="16">
        <f t="shared" si="7"/>
        <v>12</v>
      </c>
      <c r="I136" s="16">
        <v>200000</v>
      </c>
      <c r="J136" s="95">
        <f t="shared" si="8"/>
        <v>2400000</v>
      </c>
      <c r="K136" s="219" t="s">
        <v>15</v>
      </c>
    </row>
    <row r="137" spans="1:12" x14ac:dyDescent="0.25">
      <c r="A137" s="9">
        <v>125</v>
      </c>
      <c r="B137" s="10" t="s">
        <v>381</v>
      </c>
      <c r="C137" s="9"/>
      <c r="D137" s="16">
        <f>'MEI 2023'!H137</f>
        <v>100</v>
      </c>
      <c r="E137" s="139"/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  <c r="K137" s="172"/>
    </row>
    <row r="138" spans="1:12" x14ac:dyDescent="0.25">
      <c r="A138" s="11">
        <v>126</v>
      </c>
      <c r="B138" s="10" t="s">
        <v>148</v>
      </c>
      <c r="C138" s="9" t="s">
        <v>70</v>
      </c>
      <c r="D138" s="16"/>
      <c r="E138" s="139"/>
      <c r="F138" s="16"/>
      <c r="G138" s="95"/>
      <c r="H138" s="16"/>
      <c r="I138" s="16"/>
      <c r="J138" s="95"/>
      <c r="K138" s="220"/>
    </row>
    <row r="139" spans="1:12" x14ac:dyDescent="0.25">
      <c r="A139" s="11">
        <v>127</v>
      </c>
      <c r="B139" s="10" t="s">
        <v>251</v>
      </c>
      <c r="C139" s="9" t="s">
        <v>18</v>
      </c>
      <c r="D139" s="16"/>
      <c r="E139" s="139"/>
      <c r="F139" s="16"/>
      <c r="G139" s="95"/>
      <c r="H139" s="16"/>
      <c r="I139" s="16">
        <v>94700</v>
      </c>
      <c r="J139" s="95">
        <f>H139*I139</f>
        <v>0</v>
      </c>
      <c r="K139" s="219"/>
    </row>
    <row r="140" spans="1:12" x14ac:dyDescent="0.25">
      <c r="A140" s="11">
        <v>128</v>
      </c>
      <c r="B140" s="10" t="s">
        <v>149</v>
      </c>
      <c r="C140" s="9" t="s">
        <v>18</v>
      </c>
      <c r="D140" s="16">
        <v>11</v>
      </c>
      <c r="E140" s="139"/>
      <c r="F140" s="16">
        <f>D140+E140</f>
        <v>11</v>
      </c>
      <c r="G140" s="95"/>
      <c r="H140" s="16">
        <f>F140-G140</f>
        <v>11</v>
      </c>
      <c r="I140" s="16">
        <v>116700</v>
      </c>
      <c r="J140" s="95">
        <f t="shared" ref="J140:J141" si="9">H140*I140</f>
        <v>1283700</v>
      </c>
      <c r="K140" s="219" t="s">
        <v>15</v>
      </c>
    </row>
    <row r="141" spans="1:12" x14ac:dyDescent="0.25">
      <c r="A141" s="11">
        <v>129</v>
      </c>
      <c r="B141" s="10" t="s">
        <v>151</v>
      </c>
      <c r="C141" s="9" t="s">
        <v>18</v>
      </c>
      <c r="D141" s="16">
        <v>30</v>
      </c>
      <c r="E141" s="139"/>
      <c r="F141" s="16">
        <f>D141+E141</f>
        <v>30</v>
      </c>
      <c r="G141" s="95"/>
      <c r="H141" s="16">
        <f>F141-G141</f>
        <v>30</v>
      </c>
      <c r="I141" s="16">
        <v>30000</v>
      </c>
      <c r="J141" s="95">
        <f t="shared" si="9"/>
        <v>900000</v>
      </c>
      <c r="K141" s="219" t="s">
        <v>15</v>
      </c>
    </row>
    <row r="142" spans="1:12" x14ac:dyDescent="0.25">
      <c r="A142" s="9"/>
      <c r="B142" s="10"/>
      <c r="C142" s="9"/>
      <c r="D142" s="6"/>
      <c r="E142" s="144"/>
      <c r="F142" s="51"/>
      <c r="G142" s="100"/>
      <c r="H142" s="51"/>
      <c r="I142" s="51"/>
      <c r="J142" s="100"/>
      <c r="K142" s="219" t="s">
        <v>15</v>
      </c>
    </row>
    <row r="143" spans="1:12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2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299938485</v>
      </c>
      <c r="J144" s="394"/>
      <c r="K144" s="219"/>
      <c r="L144">
        <v>299938485</v>
      </c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391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'MEI 2023'!H152</f>
        <v>30</v>
      </c>
      <c r="E152" s="159"/>
      <c r="F152" s="96">
        <f>D152+E152</f>
        <v>30</v>
      </c>
      <c r="G152" s="124"/>
      <c r="H152" s="96">
        <f>F152-G152</f>
        <v>30</v>
      </c>
      <c r="I152" s="96">
        <v>280000</v>
      </c>
      <c r="J152" s="124">
        <f>H152*I152</f>
        <v>8400000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'MEI 2023'!H153</f>
        <v>234</v>
      </c>
      <c r="E153" s="159"/>
      <c r="F153" s="96">
        <f t="shared" ref="F153:F166" si="10">D153+E153</f>
        <v>234</v>
      </c>
      <c r="G153" s="124">
        <v>55</v>
      </c>
      <c r="H153" s="96">
        <f t="shared" ref="H153:H166" si="11">F153-G153</f>
        <v>179</v>
      </c>
      <c r="I153" s="96">
        <v>66701</v>
      </c>
      <c r="J153" s="124">
        <f t="shared" ref="J153:J157" si="12">H153*I153</f>
        <v>11939479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'MEI 2023'!H154</f>
        <v>40</v>
      </c>
      <c r="E154" s="159"/>
      <c r="F154" s="96">
        <f t="shared" si="10"/>
        <v>40</v>
      </c>
      <c r="G154" s="124"/>
      <c r="H154" s="96">
        <f t="shared" si="11"/>
        <v>40</v>
      </c>
      <c r="I154" s="96">
        <v>55000</v>
      </c>
      <c r="J154" s="124">
        <f t="shared" si="12"/>
        <v>2200000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'MEI 2023'!H155</f>
        <v>242</v>
      </c>
      <c r="E155" s="159"/>
      <c r="F155" s="96">
        <f t="shared" si="10"/>
        <v>242</v>
      </c>
      <c r="G155" s="124">
        <v>45</v>
      </c>
      <c r="H155" s="96">
        <f t="shared" si="11"/>
        <v>197</v>
      </c>
      <c r="I155" s="96">
        <v>88531</v>
      </c>
      <c r="J155" s="124">
        <f t="shared" si="12"/>
        <v>17440607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'MEI 2023'!H156</f>
        <v>15</v>
      </c>
      <c r="E156" s="232"/>
      <c r="F156" s="96">
        <f t="shared" si="10"/>
        <v>15</v>
      </c>
      <c r="G156" s="233"/>
      <c r="H156" s="96">
        <f t="shared" si="11"/>
        <v>15</v>
      </c>
      <c r="I156" s="231">
        <v>215000</v>
      </c>
      <c r="J156" s="124">
        <f>H156*I156</f>
        <v>3225000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'MEI 2023'!H157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'MEI 2023'!D158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233"/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'MEI 2023'!D159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25000</v>
      </c>
      <c r="J159" s="233"/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'MEI 2023'!D160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233"/>
      <c r="K160" s="172"/>
    </row>
    <row r="161" spans="1:11" x14ac:dyDescent="0.25">
      <c r="A161" s="34">
        <v>10</v>
      </c>
      <c r="B161" s="230" t="s">
        <v>405</v>
      </c>
      <c r="C161" s="35" t="s">
        <v>399</v>
      </c>
      <c r="D161" s="231"/>
      <c r="E161" s="232">
        <v>4</v>
      </c>
      <c r="F161" s="96">
        <f>D161+E161</f>
        <v>4</v>
      </c>
      <c r="G161" s="233">
        <v>4</v>
      </c>
      <c r="H161" s="96">
        <f>F161-G161</f>
        <v>0</v>
      </c>
      <c r="I161" s="231">
        <v>1450000</v>
      </c>
      <c r="J161" s="233"/>
      <c r="K161" s="172"/>
    </row>
    <row r="162" spans="1:11" x14ac:dyDescent="0.25">
      <c r="A162" s="34">
        <v>11</v>
      </c>
      <c r="B162" s="230" t="s">
        <v>406</v>
      </c>
      <c r="C162" s="35" t="s">
        <v>399</v>
      </c>
      <c r="D162" s="231"/>
      <c r="E162" s="232">
        <v>2</v>
      </c>
      <c r="F162" s="96">
        <f t="shared" si="10"/>
        <v>2</v>
      </c>
      <c r="G162" s="233">
        <v>2</v>
      </c>
      <c r="H162" s="96">
        <f t="shared" si="11"/>
        <v>0</v>
      </c>
      <c r="I162" s="231">
        <v>1150000</v>
      </c>
      <c r="J162" s="233"/>
      <c r="K162" s="172"/>
    </row>
    <row r="163" spans="1:11" x14ac:dyDescent="0.25">
      <c r="A163" s="34">
        <v>12</v>
      </c>
      <c r="B163" s="230" t="s">
        <v>407</v>
      </c>
      <c r="C163" s="35" t="s">
        <v>399</v>
      </c>
      <c r="D163" s="231"/>
      <c r="E163" s="232">
        <v>10</v>
      </c>
      <c r="F163" s="96">
        <f t="shared" si="10"/>
        <v>10</v>
      </c>
      <c r="G163" s="233">
        <v>10</v>
      </c>
      <c r="H163" s="96">
        <f t="shared" si="11"/>
        <v>0</v>
      </c>
      <c r="I163" s="231">
        <v>550000</v>
      </c>
      <c r="J163" s="233"/>
      <c r="K163" s="172"/>
    </row>
    <row r="164" spans="1:11" x14ac:dyDescent="0.25">
      <c r="A164" s="34">
        <v>13</v>
      </c>
      <c r="B164" s="230" t="s">
        <v>408</v>
      </c>
      <c r="C164" s="35" t="s">
        <v>399</v>
      </c>
      <c r="D164" s="231"/>
      <c r="E164" s="232">
        <v>10</v>
      </c>
      <c r="F164" s="96">
        <f t="shared" si="10"/>
        <v>10</v>
      </c>
      <c r="G164" s="233">
        <v>10</v>
      </c>
      <c r="H164" s="96">
        <f t="shared" si="11"/>
        <v>0</v>
      </c>
      <c r="I164" s="231">
        <v>650000</v>
      </c>
      <c r="J164" s="233"/>
      <c r="K164" s="172"/>
    </row>
    <row r="165" spans="1:11" x14ac:dyDescent="0.25">
      <c r="A165" s="34">
        <v>14</v>
      </c>
      <c r="B165" s="230" t="s">
        <v>409</v>
      </c>
      <c r="C165" s="35" t="s">
        <v>399</v>
      </c>
      <c r="D165" s="231"/>
      <c r="E165" s="232">
        <v>3</v>
      </c>
      <c r="F165" s="96">
        <f t="shared" si="10"/>
        <v>3</v>
      </c>
      <c r="G165" s="233">
        <v>3</v>
      </c>
      <c r="H165" s="96">
        <f t="shared" si="11"/>
        <v>0</v>
      </c>
      <c r="I165" s="231">
        <v>285000</v>
      </c>
      <c r="J165" s="233"/>
      <c r="K165" s="172"/>
    </row>
    <row r="166" spans="1:11" x14ac:dyDescent="0.25">
      <c r="A166" s="34">
        <v>15</v>
      </c>
      <c r="B166" s="42" t="s">
        <v>410</v>
      </c>
      <c r="C166" s="35" t="s">
        <v>399</v>
      </c>
      <c r="D166" s="43"/>
      <c r="E166" s="160">
        <v>7</v>
      </c>
      <c r="F166" s="96">
        <f t="shared" si="10"/>
        <v>7</v>
      </c>
      <c r="G166" s="125">
        <v>7</v>
      </c>
      <c r="H166" s="96">
        <f t="shared" si="11"/>
        <v>0</v>
      </c>
      <c r="I166" s="97">
        <v>180000</v>
      </c>
      <c r="J166" s="125"/>
      <c r="K166" s="172"/>
    </row>
    <row r="167" spans="1:11" x14ac:dyDescent="0.25">
      <c r="A167" s="391" t="s">
        <v>264</v>
      </c>
      <c r="B167" s="372"/>
      <c r="C167" s="372"/>
      <c r="D167" s="372"/>
      <c r="E167" s="372"/>
      <c r="F167" s="372"/>
      <c r="G167" s="372"/>
      <c r="H167" s="373"/>
      <c r="I167" s="412">
        <f>SUM(J152:J166)</f>
        <v>44885086</v>
      </c>
      <c r="J167" s="413"/>
      <c r="K167" s="172"/>
    </row>
    <row r="168" spans="1:11" x14ac:dyDescent="0.25">
      <c r="A168" s="224"/>
      <c r="B168" s="224"/>
      <c r="C168" s="224"/>
      <c r="D168" s="224"/>
      <c r="E168" s="224"/>
      <c r="F168" s="224"/>
      <c r="G168" s="224"/>
      <c r="H168" s="224"/>
      <c r="I168" s="225"/>
      <c r="J168" s="225"/>
      <c r="K168" s="172"/>
    </row>
    <row r="169" spans="1:11" ht="15.75" x14ac:dyDescent="0.25">
      <c r="A169" s="393" t="s">
        <v>227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172"/>
    </row>
    <row r="170" spans="1:11" x14ac:dyDescent="0.25">
      <c r="A170" s="386" t="str">
        <f>A147</f>
        <v>Bulan : JUNI 2023</v>
      </c>
      <c r="B170" s="386"/>
      <c r="C170" s="386"/>
      <c r="D170" s="386"/>
      <c r="E170" s="386"/>
      <c r="F170" s="386"/>
      <c r="G170" s="386"/>
      <c r="H170" s="386"/>
      <c r="I170" s="386"/>
      <c r="J170" s="386"/>
      <c r="K170" s="172"/>
    </row>
    <row r="171" spans="1:11" x14ac:dyDescent="0.25">
      <c r="A171" s="38"/>
      <c r="B171" s="39"/>
      <c r="C171" s="38"/>
      <c r="D171" s="40"/>
      <c r="E171" s="155"/>
      <c r="F171" s="40"/>
      <c r="G171" s="132"/>
      <c r="H171" s="40"/>
      <c r="I171" s="40"/>
      <c r="J171" s="132"/>
      <c r="K171" s="172"/>
    </row>
    <row r="172" spans="1:11" x14ac:dyDescent="0.25">
      <c r="A172" s="389" t="s">
        <v>3</v>
      </c>
      <c r="B172" s="389" t="s">
        <v>4</v>
      </c>
      <c r="C172" s="389" t="s">
        <v>5</v>
      </c>
      <c r="D172" s="389" t="s">
        <v>193</v>
      </c>
      <c r="E172" s="147" t="s">
        <v>7</v>
      </c>
      <c r="F172" s="389" t="s">
        <v>8</v>
      </c>
      <c r="G172" s="112" t="s">
        <v>7</v>
      </c>
      <c r="H172" s="389" t="s">
        <v>194</v>
      </c>
      <c r="I172" s="246" t="s">
        <v>262</v>
      </c>
      <c r="J172" s="102" t="s">
        <v>8</v>
      </c>
      <c r="K172" s="172"/>
    </row>
    <row r="173" spans="1:11" x14ac:dyDescent="0.25">
      <c r="A173" s="390"/>
      <c r="B173" s="390"/>
      <c r="C173" s="390"/>
      <c r="D173" s="414"/>
      <c r="E173" s="140" t="s">
        <v>10</v>
      </c>
      <c r="F173" s="390"/>
      <c r="G173" s="120" t="s">
        <v>11</v>
      </c>
      <c r="H173" s="390"/>
      <c r="I173" s="247" t="s">
        <v>5</v>
      </c>
      <c r="J173" s="115" t="s">
        <v>263</v>
      </c>
      <c r="K173" s="172"/>
    </row>
    <row r="174" spans="1:11" x14ac:dyDescent="0.25">
      <c r="A174" s="3">
        <v>1</v>
      </c>
      <c r="B174" s="3">
        <v>2</v>
      </c>
      <c r="C174" s="3">
        <v>3</v>
      </c>
      <c r="D174" s="86">
        <v>4</v>
      </c>
      <c r="E174" s="137">
        <v>5</v>
      </c>
      <c r="F174" s="3">
        <v>6</v>
      </c>
      <c r="G174" s="104">
        <v>7</v>
      </c>
      <c r="H174" s="3">
        <v>8</v>
      </c>
      <c r="I174" s="242">
        <v>9</v>
      </c>
      <c r="J174" s="104">
        <v>10</v>
      </c>
      <c r="K174" s="172"/>
    </row>
    <row r="175" spans="1:11" x14ac:dyDescent="0.25">
      <c r="A175" s="4"/>
      <c r="B175" s="41"/>
      <c r="C175" s="4"/>
      <c r="D175" s="240"/>
      <c r="E175" s="141"/>
      <c r="F175" s="4"/>
      <c r="G175" s="105"/>
      <c r="H175" s="4"/>
      <c r="I175" s="218"/>
      <c r="J175" s="105"/>
      <c r="K175" s="172"/>
    </row>
    <row r="176" spans="1:11" x14ac:dyDescent="0.25">
      <c r="A176" s="9">
        <v>1</v>
      </c>
      <c r="B176" s="10" t="s">
        <v>228</v>
      </c>
      <c r="C176" s="9" t="s">
        <v>18</v>
      </c>
      <c r="D176" s="241">
        <v>226</v>
      </c>
      <c r="E176" s="139"/>
      <c r="F176" s="16">
        <f>D176+E176</f>
        <v>226</v>
      </c>
      <c r="G176" s="95"/>
      <c r="H176" s="16">
        <f>F176-G176</f>
        <v>226</v>
      </c>
      <c r="I176" s="243">
        <v>160000</v>
      </c>
      <c r="J176" s="95">
        <f>H176*I176</f>
        <v>36160000</v>
      </c>
      <c r="K176" s="172"/>
    </row>
    <row r="177" spans="1:11" x14ac:dyDescent="0.25">
      <c r="A177" s="9">
        <v>2</v>
      </c>
      <c r="B177" s="10" t="s">
        <v>229</v>
      </c>
      <c r="C177" s="9" t="s">
        <v>18</v>
      </c>
      <c r="D177" s="241">
        <v>47</v>
      </c>
      <c r="E177" s="139"/>
      <c r="F177" s="16">
        <f t="shared" ref="F177:F186" si="13">D177+E177</f>
        <v>47</v>
      </c>
      <c r="G177" s="95"/>
      <c r="H177" s="16">
        <f t="shared" ref="H177:H186" si="14">F177-G177</f>
        <v>47</v>
      </c>
      <c r="I177" s="243">
        <v>14200</v>
      </c>
      <c r="J177" s="95">
        <f t="shared" ref="J177:J184" si="15">H177*I177</f>
        <v>667400</v>
      </c>
      <c r="K177" s="172"/>
    </row>
    <row r="178" spans="1:11" x14ac:dyDescent="0.25">
      <c r="A178" s="9">
        <v>3</v>
      </c>
      <c r="B178" s="10" t="s">
        <v>230</v>
      </c>
      <c r="C178" s="9" t="s">
        <v>18</v>
      </c>
      <c r="D178" s="241">
        <v>194</v>
      </c>
      <c r="E178" s="139"/>
      <c r="F178" s="16">
        <f t="shared" si="13"/>
        <v>194</v>
      </c>
      <c r="G178" s="95">
        <v>32</v>
      </c>
      <c r="H178" s="16">
        <f t="shared" si="14"/>
        <v>162</v>
      </c>
      <c r="I178" s="243">
        <v>5000</v>
      </c>
      <c r="J178" s="95">
        <f t="shared" si="15"/>
        <v>810000</v>
      </c>
      <c r="K178" s="172"/>
    </row>
    <row r="179" spans="1:11" x14ac:dyDescent="0.25">
      <c r="A179" s="9">
        <v>4</v>
      </c>
      <c r="B179" s="10" t="s">
        <v>231</v>
      </c>
      <c r="C179" s="9" t="s">
        <v>117</v>
      </c>
      <c r="D179" s="241">
        <v>213</v>
      </c>
      <c r="E179" s="139"/>
      <c r="F179" s="16">
        <f t="shared" si="13"/>
        <v>213</v>
      </c>
      <c r="G179" s="95"/>
      <c r="H179" s="16">
        <f t="shared" si="14"/>
        <v>213</v>
      </c>
      <c r="I179" s="243">
        <v>3000</v>
      </c>
      <c r="J179" s="95">
        <f t="shared" si="15"/>
        <v>639000</v>
      </c>
      <c r="K179" s="172"/>
    </row>
    <row r="180" spans="1:11" hidden="1" x14ac:dyDescent="0.25">
      <c r="A180" s="9">
        <v>5</v>
      </c>
      <c r="B180" s="10" t="s">
        <v>232</v>
      </c>
      <c r="C180" s="9" t="s">
        <v>18</v>
      </c>
      <c r="D180" s="241">
        <f>'APRIL 2023'!H174</f>
        <v>264</v>
      </c>
      <c r="E180" s="139"/>
      <c r="F180" s="16">
        <f t="shared" si="13"/>
        <v>264</v>
      </c>
      <c r="G180" s="95"/>
      <c r="H180" s="16">
        <f t="shared" si="14"/>
        <v>264</v>
      </c>
      <c r="I180" s="243">
        <v>600</v>
      </c>
      <c r="J180" s="95">
        <f t="shared" si="15"/>
        <v>158400</v>
      </c>
      <c r="K180" s="172"/>
    </row>
    <row r="181" spans="1:11" hidden="1" x14ac:dyDescent="0.25">
      <c r="A181" s="9">
        <v>6</v>
      </c>
      <c r="B181" s="10" t="s">
        <v>295</v>
      </c>
      <c r="C181" s="9" t="s">
        <v>18</v>
      </c>
      <c r="D181" s="241">
        <f>'APRIL 2023'!H175</f>
        <v>0</v>
      </c>
      <c r="E181" s="139"/>
      <c r="F181" s="16">
        <f t="shared" si="13"/>
        <v>0</v>
      </c>
      <c r="G181" s="95"/>
      <c r="H181" s="16">
        <f t="shared" si="14"/>
        <v>0</v>
      </c>
      <c r="I181" s="243">
        <v>2000000</v>
      </c>
      <c r="J181" s="95">
        <f>H181*I181</f>
        <v>0</v>
      </c>
      <c r="K181" s="172"/>
    </row>
    <row r="182" spans="1:11" hidden="1" x14ac:dyDescent="0.25">
      <c r="A182" s="9">
        <v>7</v>
      </c>
      <c r="B182" s="10" t="s">
        <v>265</v>
      </c>
      <c r="C182" s="9" t="s">
        <v>18</v>
      </c>
      <c r="D182" s="241">
        <f>'APRIL 2023'!H176</f>
        <v>0</v>
      </c>
      <c r="E182" s="139"/>
      <c r="F182" s="16">
        <f t="shared" si="13"/>
        <v>0</v>
      </c>
      <c r="G182" s="95"/>
      <c r="H182" s="16">
        <f t="shared" si="14"/>
        <v>0</v>
      </c>
      <c r="I182" s="243">
        <v>1600000</v>
      </c>
      <c r="J182" s="95">
        <f t="shared" si="15"/>
        <v>0</v>
      </c>
      <c r="K182" s="172"/>
    </row>
    <row r="183" spans="1:11" hidden="1" x14ac:dyDescent="0.25">
      <c r="A183" s="9">
        <v>8</v>
      </c>
      <c r="B183" s="10" t="s">
        <v>233</v>
      </c>
      <c r="C183" s="9" t="s">
        <v>18</v>
      </c>
      <c r="D183" s="241">
        <f>'APRIL 2023'!H177</f>
        <v>37</v>
      </c>
      <c r="E183" s="139"/>
      <c r="F183" s="16">
        <f t="shared" si="13"/>
        <v>37</v>
      </c>
      <c r="G183" s="95"/>
      <c r="H183" s="16">
        <f t="shared" si="14"/>
        <v>37</v>
      </c>
      <c r="I183" s="243">
        <v>320000</v>
      </c>
      <c r="J183" s="95">
        <f t="shared" si="15"/>
        <v>11840000</v>
      </c>
      <c r="K183" s="172"/>
    </row>
    <row r="184" spans="1:11" x14ac:dyDescent="0.25">
      <c r="A184" s="9">
        <v>5</v>
      </c>
      <c r="B184" s="33" t="s">
        <v>437</v>
      </c>
      <c r="C184" s="34" t="s">
        <v>51</v>
      </c>
      <c r="D184" s="241">
        <v>240</v>
      </c>
      <c r="E184" s="139"/>
      <c r="F184" s="16">
        <f t="shared" si="13"/>
        <v>240</v>
      </c>
      <c r="G184" s="95"/>
      <c r="H184" s="16">
        <f t="shared" si="14"/>
        <v>240</v>
      </c>
      <c r="I184" s="243">
        <v>600</v>
      </c>
      <c r="J184" s="95">
        <f t="shared" si="15"/>
        <v>144000</v>
      </c>
      <c r="K184" s="172"/>
    </row>
    <row r="185" spans="1:11" x14ac:dyDescent="0.25">
      <c r="A185" s="9">
        <v>6</v>
      </c>
      <c r="B185" s="33" t="s">
        <v>283</v>
      </c>
      <c r="C185" s="34" t="s">
        <v>204</v>
      </c>
      <c r="D185" s="241">
        <f>'APRIL 2023'!H179</f>
        <v>55</v>
      </c>
      <c r="E185" s="139"/>
      <c r="F185" s="16">
        <f t="shared" si="13"/>
        <v>55</v>
      </c>
      <c r="G185" s="95"/>
      <c r="H185" s="16">
        <f t="shared" si="14"/>
        <v>55</v>
      </c>
      <c r="I185" s="243">
        <v>87237</v>
      </c>
      <c r="J185" s="95">
        <f>I185*H185</f>
        <v>4798035</v>
      </c>
      <c r="K185" s="172"/>
    </row>
    <row r="186" spans="1:11" x14ac:dyDescent="0.25">
      <c r="A186" s="9">
        <v>7</v>
      </c>
      <c r="B186" s="45" t="s">
        <v>411</v>
      </c>
      <c r="C186" s="2" t="s">
        <v>55</v>
      </c>
      <c r="D186">
        <v>37</v>
      </c>
      <c r="E186" s="244"/>
      <c r="F186" s="16">
        <f t="shared" si="13"/>
        <v>37</v>
      </c>
      <c r="G186" s="245"/>
      <c r="H186" s="16">
        <f t="shared" si="14"/>
        <v>37</v>
      </c>
      <c r="I186" s="248">
        <v>320000</v>
      </c>
      <c r="J186" s="95">
        <f>H185*I185</f>
        <v>4798035</v>
      </c>
      <c r="K186" s="172"/>
    </row>
    <row r="187" spans="1:11" x14ac:dyDescent="0.25">
      <c r="A187" s="88"/>
      <c r="B187" s="379" t="s">
        <v>264</v>
      </c>
      <c r="C187" s="379"/>
      <c r="D187" s="379"/>
      <c r="E187" s="379"/>
      <c r="F187" s="379"/>
      <c r="G187" s="379"/>
      <c r="H187" s="376"/>
      <c r="I187" s="410">
        <f>SUM(J176:J186)</f>
        <v>60014870</v>
      </c>
      <c r="J187" s="411"/>
      <c r="K187" s="172"/>
    </row>
    <row r="188" spans="1:11" x14ac:dyDescent="0.25">
      <c r="A188" s="226"/>
      <c r="B188" s="227"/>
      <c r="C188" s="227"/>
      <c r="D188" s="227"/>
      <c r="E188" s="227"/>
      <c r="F188" s="227"/>
      <c r="G188" s="227"/>
      <c r="H188" s="227"/>
      <c r="I188" s="227"/>
      <c r="K188" s="172"/>
    </row>
    <row r="189" spans="1:11" ht="15.75" x14ac:dyDescent="0.25">
      <c r="A189" s="403" t="s">
        <v>365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172"/>
    </row>
    <row r="190" spans="1:11" x14ac:dyDescent="0.25">
      <c r="A190" s="405" t="str">
        <f>A170</f>
        <v>Bulan : JUNI 2023</v>
      </c>
      <c r="B190" s="405"/>
      <c r="C190" s="405"/>
      <c r="D190" s="405"/>
      <c r="E190" s="405"/>
      <c r="F190" s="405"/>
      <c r="G190" s="405"/>
      <c r="H190" s="405"/>
      <c r="I190" s="405"/>
      <c r="J190" s="405"/>
      <c r="K190" s="172"/>
    </row>
    <row r="191" spans="1:11" x14ac:dyDescent="0.25">
      <c r="A191" s="228"/>
      <c r="B191" s="229"/>
      <c r="C191" s="229"/>
      <c r="D191" s="229"/>
      <c r="E191" s="229"/>
      <c r="F191" s="229"/>
      <c r="G191" s="229"/>
      <c r="H191" s="229"/>
      <c r="I191" s="229"/>
      <c r="J191" s="229"/>
      <c r="K191" s="172"/>
    </row>
    <row r="192" spans="1:11" x14ac:dyDescent="0.25">
      <c r="A192" s="401" t="s">
        <v>366</v>
      </c>
      <c r="B192" s="401" t="s">
        <v>367</v>
      </c>
      <c r="C192" s="401" t="s">
        <v>5</v>
      </c>
      <c r="D192" s="203" t="s">
        <v>6</v>
      </c>
      <c r="E192" s="203" t="s">
        <v>368</v>
      </c>
      <c r="F192" s="401" t="s">
        <v>8</v>
      </c>
      <c r="G192" s="203" t="s">
        <v>7</v>
      </c>
      <c r="H192" s="401" t="s">
        <v>6</v>
      </c>
      <c r="I192" s="203" t="s">
        <v>262</v>
      </c>
      <c r="J192" s="201" t="s">
        <v>369</v>
      </c>
      <c r="K192" s="172"/>
    </row>
    <row r="193" spans="1:11" x14ac:dyDescent="0.25">
      <c r="A193" s="402"/>
      <c r="B193" s="402"/>
      <c r="C193" s="406"/>
      <c r="D193" s="204" t="s">
        <v>371</v>
      </c>
      <c r="E193" s="204" t="s">
        <v>10</v>
      </c>
      <c r="F193" s="402"/>
      <c r="G193" s="204" t="s">
        <v>11</v>
      </c>
      <c r="H193" s="402"/>
      <c r="I193" s="204" t="s">
        <v>5</v>
      </c>
      <c r="J193" s="204" t="s">
        <v>262</v>
      </c>
      <c r="K193" s="172"/>
    </row>
    <row r="194" spans="1:11" x14ac:dyDescent="0.25">
      <c r="A194" s="4"/>
      <c r="B194" s="161"/>
      <c r="C194" s="161"/>
      <c r="D194" s="161"/>
      <c r="E194" s="161"/>
      <c r="F194" s="161"/>
      <c r="G194" s="161"/>
      <c r="H194" s="161"/>
      <c r="I194" s="161"/>
      <c r="J194" s="161"/>
      <c r="K194" s="172"/>
    </row>
    <row r="195" spans="1:11" x14ac:dyDescent="0.25">
      <c r="A195" s="9">
        <v>1</v>
      </c>
      <c r="B195" s="162" t="s">
        <v>370</v>
      </c>
      <c r="C195" s="162" t="s">
        <v>287</v>
      </c>
      <c r="D195" s="162">
        <f>'MEI 2023'!H189</f>
        <v>1350</v>
      </c>
      <c r="E195" s="162"/>
      <c r="F195" s="162">
        <f>D195+E195</f>
        <v>1350</v>
      </c>
      <c r="G195" s="162"/>
      <c r="H195" s="162">
        <f>F195-G195</f>
        <v>1350</v>
      </c>
      <c r="I195" s="162">
        <v>95000</v>
      </c>
      <c r="J195" s="162">
        <f>H195*I195</f>
        <v>128250000</v>
      </c>
      <c r="K195" s="172"/>
    </row>
    <row r="196" spans="1:11" x14ac:dyDescent="0.25">
      <c r="A196" s="11"/>
      <c r="B196" s="205"/>
      <c r="C196" s="205"/>
      <c r="D196" s="205"/>
      <c r="E196" s="205"/>
      <c r="F196" s="205"/>
      <c r="G196" s="205"/>
      <c r="H196" s="205"/>
      <c r="I196" s="205"/>
      <c r="J196" s="205"/>
      <c r="K196" s="172"/>
    </row>
    <row r="197" spans="1:11" x14ac:dyDescent="0.25">
      <c r="A197" s="398" t="s">
        <v>264</v>
      </c>
      <c r="B197" s="399"/>
      <c r="C197" s="399"/>
      <c r="D197" s="399"/>
      <c r="E197" s="399"/>
      <c r="F197" s="399"/>
      <c r="G197" s="399"/>
      <c r="H197" s="400"/>
      <c r="I197" s="375">
        <f>J195</f>
        <v>128250000</v>
      </c>
      <c r="J197" s="376"/>
      <c r="K197" s="172"/>
    </row>
    <row r="198" spans="1:11" x14ac:dyDescent="0.25">
      <c r="A198" s="180"/>
      <c r="B198" s="180"/>
      <c r="C198" s="180"/>
      <c r="D198" s="180"/>
      <c r="E198" s="180"/>
      <c r="F198" s="180"/>
      <c r="G198" s="180"/>
      <c r="H198" s="180"/>
      <c r="I198" s="181"/>
      <c r="J198" s="181"/>
      <c r="K198" s="11"/>
    </row>
    <row r="199" spans="1:11" ht="15.75" x14ac:dyDescent="0.25">
      <c r="A199" s="403" t="s">
        <v>152</v>
      </c>
      <c r="B199" s="403"/>
      <c r="C199" s="403"/>
      <c r="D199" s="403"/>
      <c r="E199" s="403"/>
      <c r="F199" s="403"/>
      <c r="G199" s="403"/>
      <c r="H199" s="403"/>
      <c r="I199" s="403"/>
      <c r="J199" s="403"/>
    </row>
    <row r="200" spans="1:11" x14ac:dyDescent="0.25">
      <c r="A200" s="386" t="str">
        <f>A147</f>
        <v>Bulan : JUNI 2023</v>
      </c>
      <c r="B200" s="386"/>
      <c r="C200" s="386"/>
      <c r="D200" s="386"/>
      <c r="E200" s="386"/>
      <c r="F200" s="386"/>
      <c r="G200" s="386"/>
      <c r="H200" s="386"/>
      <c r="I200" s="386"/>
      <c r="J200" s="386"/>
    </row>
    <row r="201" spans="1:11" ht="15.75" x14ac:dyDescent="0.25">
      <c r="A201" s="18"/>
      <c r="B201" s="18"/>
      <c r="C201" s="18"/>
      <c r="D201" s="18"/>
      <c r="E201" s="146"/>
      <c r="F201" s="18"/>
      <c r="G201" s="111"/>
      <c r="H201" s="18"/>
      <c r="I201" s="18"/>
      <c r="J201" s="111"/>
      <c r="K201" s="176"/>
    </row>
    <row r="202" spans="1:11" x14ac:dyDescent="0.25">
      <c r="A202" s="389" t="s">
        <v>3</v>
      </c>
      <c r="B202" s="389" t="s">
        <v>4</v>
      </c>
      <c r="C202" s="389" t="s">
        <v>153</v>
      </c>
      <c r="D202" s="1" t="s">
        <v>6</v>
      </c>
      <c r="E202" s="147" t="s">
        <v>7</v>
      </c>
      <c r="F202" s="389" t="s">
        <v>8</v>
      </c>
      <c r="G202" s="112" t="s">
        <v>7</v>
      </c>
      <c r="H202" s="389" t="s">
        <v>6</v>
      </c>
      <c r="I202" s="178" t="s">
        <v>262</v>
      </c>
      <c r="J202" s="102" t="s">
        <v>8</v>
      </c>
      <c r="K202" s="175"/>
    </row>
    <row r="203" spans="1:11" x14ac:dyDescent="0.25">
      <c r="A203" s="390"/>
      <c r="B203" s="390"/>
      <c r="C203" s="390"/>
      <c r="D203" s="54" t="s">
        <v>154</v>
      </c>
      <c r="E203" s="140" t="s">
        <v>10</v>
      </c>
      <c r="F203" s="390"/>
      <c r="G203" s="120" t="s">
        <v>11</v>
      </c>
      <c r="H203" s="390"/>
      <c r="I203" s="68" t="s">
        <v>5</v>
      </c>
      <c r="J203" s="103" t="s">
        <v>263</v>
      </c>
      <c r="K203" s="19"/>
    </row>
    <row r="204" spans="1:11" s="217" customFormat="1" x14ac:dyDescent="0.25">
      <c r="A204" s="213">
        <v>1</v>
      </c>
      <c r="B204" s="213">
        <v>2</v>
      </c>
      <c r="C204" s="213">
        <v>3</v>
      </c>
      <c r="D204" s="213">
        <v>4</v>
      </c>
      <c r="E204" s="214">
        <v>5</v>
      </c>
      <c r="F204" s="208">
        <v>6</v>
      </c>
      <c r="G204" s="214">
        <v>7</v>
      </c>
      <c r="H204" s="213">
        <v>8</v>
      </c>
      <c r="I204" s="215">
        <v>9</v>
      </c>
      <c r="J204" s="216">
        <v>10</v>
      </c>
      <c r="K204" s="215" t="s">
        <v>258</v>
      </c>
    </row>
    <row r="205" spans="1:11" x14ac:dyDescent="0.25">
      <c r="A205" s="4"/>
      <c r="B205" s="4"/>
      <c r="C205" s="4"/>
      <c r="D205" s="4"/>
      <c r="E205" s="141"/>
      <c r="F205" s="161"/>
      <c r="G205" s="105"/>
      <c r="H205" s="4"/>
      <c r="I205" s="4"/>
      <c r="J205" s="105"/>
      <c r="K205" s="2" t="s">
        <v>259</v>
      </c>
    </row>
    <row r="206" spans="1:11" x14ac:dyDescent="0.25">
      <c r="A206" s="20">
        <v>1</v>
      </c>
      <c r="B206" s="21" t="s">
        <v>155</v>
      </c>
      <c r="C206" s="22" t="s">
        <v>70</v>
      </c>
      <c r="D206" s="16">
        <f>'MEI 2023'!H200</f>
        <v>4</v>
      </c>
      <c r="E206" s="139"/>
      <c r="F206" s="162">
        <f>D206+E206</f>
        <v>4</v>
      </c>
      <c r="G206" s="95">
        <v>4</v>
      </c>
      <c r="H206" s="16">
        <f>F206-G206</f>
        <v>0</v>
      </c>
      <c r="I206" s="16">
        <v>74000</v>
      </c>
      <c r="J206" s="95">
        <f>H206*I206</f>
        <v>0</v>
      </c>
      <c r="K206" s="3">
        <v>9</v>
      </c>
    </row>
    <row r="207" spans="1:11" x14ac:dyDescent="0.25">
      <c r="A207" s="22">
        <v>2</v>
      </c>
      <c r="B207" s="21" t="s">
        <v>156</v>
      </c>
      <c r="C207" s="22" t="s">
        <v>70</v>
      </c>
      <c r="D207" s="16">
        <f>'MEI 2023'!H201</f>
        <v>9</v>
      </c>
      <c r="E207" s="139"/>
      <c r="F207" s="162">
        <f t="shared" ref="F207:F250" si="16">D207+E207</f>
        <v>9</v>
      </c>
      <c r="G207" s="95">
        <v>1</v>
      </c>
      <c r="H207" s="16">
        <f t="shared" ref="H207:H250" si="17">F207-G207</f>
        <v>8</v>
      </c>
      <c r="I207" s="16">
        <v>32300</v>
      </c>
      <c r="J207" s="95">
        <f t="shared" ref="J207:J250" si="18">H207*I207</f>
        <v>258400</v>
      </c>
      <c r="K207" s="55"/>
    </row>
    <row r="208" spans="1:11" ht="15" customHeight="1" x14ac:dyDescent="0.25">
      <c r="A208" s="20">
        <v>3</v>
      </c>
      <c r="B208" s="21" t="s">
        <v>255</v>
      </c>
      <c r="C208" s="22" t="s">
        <v>157</v>
      </c>
      <c r="D208" s="16">
        <f>'MEI 2023'!H202</f>
        <v>263</v>
      </c>
      <c r="E208" s="139"/>
      <c r="F208" s="162">
        <f t="shared" si="16"/>
        <v>263</v>
      </c>
      <c r="G208" s="95">
        <v>7</v>
      </c>
      <c r="H208" s="16">
        <f t="shared" si="17"/>
        <v>256</v>
      </c>
      <c r="I208" s="16">
        <v>2817.12</v>
      </c>
      <c r="J208" s="95">
        <f t="shared" si="18"/>
        <v>721182.71999999997</v>
      </c>
      <c r="K208" s="58">
        <v>0</v>
      </c>
    </row>
    <row r="209" spans="1:13" ht="15" customHeight="1" x14ac:dyDescent="0.25">
      <c r="A209" s="22">
        <v>4</v>
      </c>
      <c r="B209" s="21" t="s">
        <v>352</v>
      </c>
      <c r="C209" s="22" t="s">
        <v>70</v>
      </c>
      <c r="D209" s="16">
        <f>'MEI 2023'!H203</f>
        <v>189</v>
      </c>
      <c r="E209" s="139"/>
      <c r="F209" s="162">
        <f t="shared" si="16"/>
        <v>189</v>
      </c>
      <c r="G209" s="95">
        <v>83</v>
      </c>
      <c r="H209" s="16">
        <f t="shared" si="17"/>
        <v>106</v>
      </c>
      <c r="I209" s="16">
        <v>22500</v>
      </c>
      <c r="J209" s="95">
        <f t="shared" si="18"/>
        <v>2385000</v>
      </c>
      <c r="K209" s="58"/>
    </row>
    <row r="210" spans="1:13" ht="15" customHeight="1" x14ac:dyDescent="0.25">
      <c r="A210" s="20">
        <v>5</v>
      </c>
      <c r="B210" s="21" t="s">
        <v>158</v>
      </c>
      <c r="C210" s="22" t="s">
        <v>18</v>
      </c>
      <c r="D210" s="16">
        <f>'MEI 2023'!H204</f>
        <v>50</v>
      </c>
      <c r="E210" s="139"/>
      <c r="F210" s="162">
        <f t="shared" si="16"/>
        <v>50</v>
      </c>
      <c r="G210" s="95"/>
      <c r="H210" s="16">
        <f t="shared" si="17"/>
        <v>50</v>
      </c>
      <c r="I210" s="16">
        <v>16000</v>
      </c>
      <c r="J210" s="95">
        <f t="shared" si="18"/>
        <v>800000</v>
      </c>
      <c r="K210" s="58">
        <v>216</v>
      </c>
      <c r="L210" s="77"/>
    </row>
    <row r="211" spans="1:13" ht="15" customHeight="1" x14ac:dyDescent="0.25">
      <c r="A211" s="22">
        <v>6</v>
      </c>
      <c r="B211" s="21" t="s">
        <v>159</v>
      </c>
      <c r="C211" s="22" t="s">
        <v>160</v>
      </c>
      <c r="D211" s="16">
        <f>'MEI 2023'!H205</f>
        <v>4</v>
      </c>
      <c r="E211" s="139"/>
      <c r="F211" s="162">
        <f t="shared" si="16"/>
        <v>4</v>
      </c>
      <c r="G211" s="95"/>
      <c r="H211" s="16">
        <f t="shared" si="17"/>
        <v>4</v>
      </c>
      <c r="I211" s="16">
        <v>140000</v>
      </c>
      <c r="J211" s="95">
        <f t="shared" si="18"/>
        <v>560000</v>
      </c>
      <c r="K211" s="62">
        <v>216</v>
      </c>
      <c r="L211" s="77"/>
    </row>
    <row r="212" spans="1:13" ht="15" customHeight="1" x14ac:dyDescent="0.25">
      <c r="A212" s="20">
        <v>7</v>
      </c>
      <c r="B212" s="23" t="s">
        <v>161</v>
      </c>
      <c r="C212" s="9" t="s">
        <v>18</v>
      </c>
      <c r="D212" s="16">
        <f>'MEI 2023'!H206</f>
        <v>2</v>
      </c>
      <c r="E212" s="139"/>
      <c r="F212" s="162">
        <f t="shared" si="16"/>
        <v>2</v>
      </c>
      <c r="G212" s="95"/>
      <c r="H212" s="16">
        <f t="shared" si="17"/>
        <v>2</v>
      </c>
      <c r="I212" s="16">
        <v>44950</v>
      </c>
      <c r="J212" s="95">
        <f t="shared" si="18"/>
        <v>89900</v>
      </c>
      <c r="K212" s="58">
        <v>8</v>
      </c>
      <c r="L212" s="77"/>
    </row>
    <row r="213" spans="1:13" ht="15" customHeight="1" x14ac:dyDescent="0.25">
      <c r="A213" s="22">
        <v>8</v>
      </c>
      <c r="B213" s="21" t="s">
        <v>162</v>
      </c>
      <c r="C213" s="22" t="s">
        <v>47</v>
      </c>
      <c r="D213" s="16">
        <f>'MEI 2023'!H207</f>
        <v>41</v>
      </c>
      <c r="E213" s="139"/>
      <c r="F213" s="162">
        <f t="shared" si="16"/>
        <v>41</v>
      </c>
      <c r="G213" s="95">
        <v>4</v>
      </c>
      <c r="H213" s="16">
        <f t="shared" si="17"/>
        <v>37</v>
      </c>
      <c r="I213" s="16">
        <v>2500</v>
      </c>
      <c r="J213" s="95">
        <f t="shared" si="18"/>
        <v>92500</v>
      </c>
      <c r="K213" s="58">
        <v>640</v>
      </c>
      <c r="L213" s="77"/>
    </row>
    <row r="214" spans="1:13" ht="15" customHeight="1" x14ac:dyDescent="0.25">
      <c r="A214" s="20">
        <v>9</v>
      </c>
      <c r="B214" s="21" t="s">
        <v>163</v>
      </c>
      <c r="C214" s="22" t="s">
        <v>117</v>
      </c>
      <c r="D214" s="16">
        <f>'MEI 2023'!H208</f>
        <v>19</v>
      </c>
      <c r="E214" s="139"/>
      <c r="F214" s="162">
        <f t="shared" si="16"/>
        <v>19</v>
      </c>
      <c r="G214" s="95">
        <v>5</v>
      </c>
      <c r="H214" s="16">
        <f t="shared" si="17"/>
        <v>14</v>
      </c>
      <c r="I214" s="16">
        <v>7250</v>
      </c>
      <c r="J214" s="95">
        <f t="shared" si="18"/>
        <v>101500</v>
      </c>
      <c r="K214" s="58">
        <v>2</v>
      </c>
      <c r="L214" s="77"/>
    </row>
    <row r="215" spans="1:13" ht="15" customHeight="1" x14ac:dyDescent="0.25">
      <c r="A215" s="22">
        <v>10</v>
      </c>
      <c r="B215" s="21" t="s">
        <v>164</v>
      </c>
      <c r="C215" s="22" t="s">
        <v>18</v>
      </c>
      <c r="D215" s="16">
        <f>'MEI 2023'!H209</f>
        <v>37</v>
      </c>
      <c r="E215" s="139"/>
      <c r="F215" s="162">
        <f t="shared" si="16"/>
        <v>37</v>
      </c>
      <c r="G215" s="95">
        <v>2</v>
      </c>
      <c r="H215" s="16">
        <f t="shared" si="17"/>
        <v>35</v>
      </c>
      <c r="I215" s="16">
        <v>10000</v>
      </c>
      <c r="J215" s="95">
        <f t="shared" si="18"/>
        <v>350000</v>
      </c>
      <c r="K215" s="59">
        <v>49</v>
      </c>
      <c r="L215" s="77"/>
    </row>
    <row r="216" spans="1:13" ht="15" customHeight="1" x14ac:dyDescent="0.25">
      <c r="A216" s="20">
        <v>11</v>
      </c>
      <c r="B216" s="21" t="s">
        <v>165</v>
      </c>
      <c r="C216" s="22" t="s">
        <v>18</v>
      </c>
      <c r="D216" s="16">
        <f>'MEI 2023'!H210</f>
        <v>9</v>
      </c>
      <c r="E216" s="139"/>
      <c r="F216" s="162">
        <f t="shared" si="16"/>
        <v>9</v>
      </c>
      <c r="G216" s="95"/>
      <c r="H216" s="16">
        <f t="shared" si="17"/>
        <v>9</v>
      </c>
      <c r="I216" s="16">
        <v>9900</v>
      </c>
      <c r="J216" s="95">
        <f t="shared" si="18"/>
        <v>89100</v>
      </c>
      <c r="K216" s="59">
        <v>28</v>
      </c>
      <c r="L216" s="77"/>
    </row>
    <row r="217" spans="1:13" ht="15" customHeight="1" x14ac:dyDescent="0.25">
      <c r="A217" s="22">
        <v>12</v>
      </c>
      <c r="B217" s="21" t="s">
        <v>166</v>
      </c>
      <c r="C217" s="22" t="s">
        <v>18</v>
      </c>
      <c r="D217" s="16">
        <f>'MEI 2023'!H211</f>
        <v>1</v>
      </c>
      <c r="E217" s="139"/>
      <c r="F217" s="162">
        <f t="shared" si="16"/>
        <v>1</v>
      </c>
      <c r="G217" s="95">
        <v>1</v>
      </c>
      <c r="H217" s="16">
        <f t="shared" si="17"/>
        <v>0</v>
      </c>
      <c r="I217" s="16">
        <v>3800</v>
      </c>
      <c r="J217" s="95">
        <f t="shared" si="18"/>
        <v>0</v>
      </c>
      <c r="K217" s="61">
        <v>69</v>
      </c>
      <c r="L217" s="77"/>
    </row>
    <row r="218" spans="1:13" ht="15" customHeight="1" x14ac:dyDescent="0.25">
      <c r="A218" s="20">
        <v>13</v>
      </c>
      <c r="B218" s="21" t="s">
        <v>167</v>
      </c>
      <c r="C218" s="22" t="s">
        <v>18</v>
      </c>
      <c r="D218" s="16">
        <f>'MEI 2023'!H212</f>
        <v>16</v>
      </c>
      <c r="E218" s="139"/>
      <c r="F218" s="162">
        <f t="shared" si="16"/>
        <v>16</v>
      </c>
      <c r="G218" s="95"/>
      <c r="H218" s="16">
        <f t="shared" si="17"/>
        <v>16</v>
      </c>
      <c r="I218" s="16">
        <v>14250</v>
      </c>
      <c r="J218" s="95">
        <f t="shared" si="18"/>
        <v>228000</v>
      </c>
      <c r="K218" s="59">
        <v>9</v>
      </c>
      <c r="L218" s="77"/>
    </row>
    <row r="219" spans="1:13" ht="15" customHeight="1" x14ac:dyDescent="0.25">
      <c r="A219" s="22">
        <v>14</v>
      </c>
      <c r="B219" s="24" t="s">
        <v>253</v>
      </c>
      <c r="C219" s="22" t="s">
        <v>18</v>
      </c>
      <c r="D219" s="16">
        <f>'MEI 2023'!H213</f>
        <v>408</v>
      </c>
      <c r="E219" s="139"/>
      <c r="F219" s="162">
        <f t="shared" si="16"/>
        <v>408</v>
      </c>
      <c r="G219" s="95">
        <v>226</v>
      </c>
      <c r="H219" s="16">
        <f t="shared" si="17"/>
        <v>182</v>
      </c>
      <c r="I219" s="16">
        <v>9009</v>
      </c>
      <c r="J219" s="95">
        <f t="shared" si="18"/>
        <v>1639638</v>
      </c>
      <c r="K219" s="59">
        <v>1</v>
      </c>
      <c r="L219" s="77"/>
    </row>
    <row r="220" spans="1:13" ht="15" customHeight="1" x14ac:dyDescent="0.25">
      <c r="A220" s="20">
        <v>15</v>
      </c>
      <c r="B220" s="21" t="s">
        <v>254</v>
      </c>
      <c r="C220" s="22" t="s">
        <v>18</v>
      </c>
      <c r="D220" s="16"/>
      <c r="E220" s="139"/>
      <c r="F220" s="162">
        <f t="shared" si="16"/>
        <v>0</v>
      </c>
      <c r="G220" s="95"/>
      <c r="H220" s="16">
        <f t="shared" si="17"/>
        <v>0</v>
      </c>
      <c r="I220" s="78">
        <v>9279.2800000000007</v>
      </c>
      <c r="J220" s="95">
        <f t="shared" si="18"/>
        <v>0</v>
      </c>
      <c r="K220" s="61">
        <v>572</v>
      </c>
      <c r="L220" s="77"/>
    </row>
    <row r="221" spans="1:13" ht="15" customHeight="1" x14ac:dyDescent="0.25">
      <c r="A221" s="22">
        <v>16</v>
      </c>
      <c r="B221" s="21" t="s">
        <v>256</v>
      </c>
      <c r="C221" s="22" t="s">
        <v>18</v>
      </c>
      <c r="D221" s="16">
        <f>'MEI 2023'!H215</f>
        <v>588</v>
      </c>
      <c r="E221" s="139"/>
      <c r="F221" s="162">
        <f t="shared" si="16"/>
        <v>588</v>
      </c>
      <c r="G221" s="95">
        <v>165</v>
      </c>
      <c r="H221" s="16">
        <f t="shared" si="17"/>
        <v>423</v>
      </c>
      <c r="I221" s="16">
        <v>2957.65</v>
      </c>
      <c r="J221" s="95">
        <f t="shared" si="18"/>
        <v>1251085.95</v>
      </c>
      <c r="K221" s="61">
        <v>274</v>
      </c>
      <c r="L221" s="77"/>
    </row>
    <row r="222" spans="1:13" ht="15" customHeight="1" x14ac:dyDescent="0.25">
      <c r="A222" s="20">
        <v>17</v>
      </c>
      <c r="B222" s="23" t="s">
        <v>271</v>
      </c>
      <c r="C222" s="9" t="s">
        <v>82</v>
      </c>
      <c r="D222" s="16"/>
      <c r="E222" s="139"/>
      <c r="F222" s="162">
        <f t="shared" si="16"/>
        <v>0</v>
      </c>
      <c r="G222" s="95"/>
      <c r="H222" s="16">
        <f t="shared" si="17"/>
        <v>0</v>
      </c>
      <c r="I222" s="16">
        <v>87000</v>
      </c>
      <c r="J222" s="95">
        <f t="shared" si="18"/>
        <v>0</v>
      </c>
      <c r="K222" s="59">
        <v>91</v>
      </c>
      <c r="L222" s="77"/>
      <c r="M222" s="79"/>
    </row>
    <row r="223" spans="1:13" ht="15" customHeight="1" x14ac:dyDescent="0.25">
      <c r="A223" s="20">
        <v>18</v>
      </c>
      <c r="B223" s="23" t="s">
        <v>364</v>
      </c>
      <c r="C223" s="9" t="s">
        <v>82</v>
      </c>
      <c r="D223" s="16">
        <f>'MEI 2023'!H217</f>
        <v>40</v>
      </c>
      <c r="E223" s="139"/>
      <c r="F223" s="162">
        <f t="shared" si="16"/>
        <v>40</v>
      </c>
      <c r="G223" s="131">
        <v>6</v>
      </c>
      <c r="H223" s="16">
        <f t="shared" si="17"/>
        <v>34</v>
      </c>
      <c r="I223" s="16">
        <v>87000</v>
      </c>
      <c r="J223" s="95">
        <f t="shared" si="18"/>
        <v>2958000</v>
      </c>
      <c r="K223" s="59"/>
      <c r="L223" s="77"/>
      <c r="M223" s="79"/>
    </row>
    <row r="224" spans="1:13" ht="15" customHeight="1" x14ac:dyDescent="0.25">
      <c r="A224" s="22">
        <v>19</v>
      </c>
      <c r="B224" s="23" t="s">
        <v>168</v>
      </c>
      <c r="C224" s="9" t="s">
        <v>18</v>
      </c>
      <c r="D224" s="16">
        <f>'MEI 2023'!H218</f>
        <v>168</v>
      </c>
      <c r="E224" s="139"/>
      <c r="F224" s="162">
        <f t="shared" si="16"/>
        <v>168</v>
      </c>
      <c r="G224" s="131"/>
      <c r="H224" s="16">
        <f t="shared" si="17"/>
        <v>168</v>
      </c>
      <c r="I224" s="16">
        <v>3600</v>
      </c>
      <c r="J224" s="95">
        <f t="shared" si="18"/>
        <v>604800</v>
      </c>
      <c r="K224" s="59">
        <v>36</v>
      </c>
      <c r="L224" s="77"/>
    </row>
    <row r="225" spans="1:12" ht="15" customHeight="1" x14ac:dyDescent="0.25">
      <c r="A225" s="20">
        <v>20</v>
      </c>
      <c r="B225" s="21" t="s">
        <v>169</v>
      </c>
      <c r="C225" s="22" t="s">
        <v>18</v>
      </c>
      <c r="D225" s="16">
        <f>'MEI 2023'!H219</f>
        <v>55</v>
      </c>
      <c r="E225" s="139"/>
      <c r="F225" s="162">
        <f t="shared" si="16"/>
        <v>55</v>
      </c>
      <c r="G225" s="131">
        <v>6</v>
      </c>
      <c r="H225" s="16">
        <f t="shared" si="17"/>
        <v>49</v>
      </c>
      <c r="I225" s="16">
        <v>20000</v>
      </c>
      <c r="J225" s="95">
        <f t="shared" si="18"/>
        <v>980000</v>
      </c>
      <c r="K225" s="59">
        <v>0</v>
      </c>
      <c r="L225" s="77"/>
    </row>
    <row r="226" spans="1:12" ht="15" customHeight="1" x14ac:dyDescent="0.25">
      <c r="A226" s="22">
        <v>21</v>
      </c>
      <c r="B226" s="21" t="s">
        <v>170</v>
      </c>
      <c r="C226" s="22" t="s">
        <v>18</v>
      </c>
      <c r="D226" s="16">
        <f>'MEI 2023'!H220</f>
        <v>206</v>
      </c>
      <c r="E226" s="139"/>
      <c r="F226" s="162">
        <f t="shared" si="16"/>
        <v>206</v>
      </c>
      <c r="G226" s="131"/>
      <c r="H226" s="16">
        <f t="shared" si="17"/>
        <v>206</v>
      </c>
      <c r="I226" s="16">
        <v>3500</v>
      </c>
      <c r="J226" s="95">
        <f t="shared" si="18"/>
        <v>721000</v>
      </c>
      <c r="K226" s="59">
        <v>227</v>
      </c>
      <c r="L226" s="77"/>
    </row>
    <row r="227" spans="1:12" ht="15" customHeight="1" x14ac:dyDescent="0.25">
      <c r="A227" s="20">
        <v>22</v>
      </c>
      <c r="B227" s="21" t="s">
        <v>171</v>
      </c>
      <c r="C227" s="22" t="s">
        <v>18</v>
      </c>
      <c r="D227" s="16">
        <f>'MEI 2023'!H221</f>
        <v>53</v>
      </c>
      <c r="E227" s="139"/>
      <c r="F227" s="162">
        <f t="shared" si="16"/>
        <v>53</v>
      </c>
      <c r="G227" s="131">
        <v>5</v>
      </c>
      <c r="H227" s="16">
        <f t="shared" si="17"/>
        <v>48</v>
      </c>
      <c r="I227" s="16">
        <v>15000</v>
      </c>
      <c r="J227" s="95">
        <f t="shared" si="18"/>
        <v>720000</v>
      </c>
      <c r="K227" s="59">
        <v>75</v>
      </c>
      <c r="L227" s="77"/>
    </row>
    <row r="228" spans="1:12" ht="15" customHeight="1" x14ac:dyDescent="0.25">
      <c r="A228" s="20">
        <v>23</v>
      </c>
      <c r="B228" s="10" t="s">
        <v>361</v>
      </c>
      <c r="C228" s="22" t="s">
        <v>38</v>
      </c>
      <c r="D228" s="16">
        <f>'MEI 2023'!H222</f>
        <v>18</v>
      </c>
      <c r="E228" s="139"/>
      <c r="F228" s="162">
        <f t="shared" si="16"/>
        <v>18</v>
      </c>
      <c r="G228" s="131">
        <v>2</v>
      </c>
      <c r="H228" s="16">
        <f t="shared" si="17"/>
        <v>16</v>
      </c>
      <c r="I228" s="16">
        <v>75000</v>
      </c>
      <c r="J228" s="95">
        <f t="shared" si="18"/>
        <v>1200000</v>
      </c>
      <c r="K228" s="59"/>
      <c r="L228" s="77"/>
    </row>
    <row r="229" spans="1:12" ht="15" customHeight="1" x14ac:dyDescent="0.25">
      <c r="A229" s="22">
        <v>24</v>
      </c>
      <c r="B229" s="21" t="s">
        <v>248</v>
      </c>
      <c r="C229" s="22" t="s">
        <v>117</v>
      </c>
      <c r="D229" s="16">
        <f>'MEI 2023'!H223</f>
        <v>14</v>
      </c>
      <c r="E229" s="139"/>
      <c r="F229" s="162">
        <f t="shared" si="16"/>
        <v>14</v>
      </c>
      <c r="G229" s="131"/>
      <c r="H229" s="16">
        <f t="shared" si="17"/>
        <v>14</v>
      </c>
      <c r="I229" s="16">
        <v>5000</v>
      </c>
      <c r="J229" s="95">
        <f t="shared" si="18"/>
        <v>70000</v>
      </c>
      <c r="K229" s="59">
        <v>240</v>
      </c>
      <c r="L229" s="77"/>
    </row>
    <row r="230" spans="1:12" ht="15" customHeight="1" x14ac:dyDescent="0.25">
      <c r="A230" s="20">
        <v>25</v>
      </c>
      <c r="B230" s="12" t="s">
        <v>172</v>
      </c>
      <c r="C230" s="9" t="s">
        <v>173</v>
      </c>
      <c r="D230" s="16">
        <f>'MEI 2023'!H224</f>
        <v>11</v>
      </c>
      <c r="E230" s="139"/>
      <c r="F230" s="162">
        <f t="shared" si="16"/>
        <v>11</v>
      </c>
      <c r="G230" s="131">
        <v>1</v>
      </c>
      <c r="H230" s="16">
        <f t="shared" si="17"/>
        <v>10</v>
      </c>
      <c r="I230" s="16">
        <v>808505</v>
      </c>
      <c r="J230" s="95">
        <f t="shared" si="18"/>
        <v>8085050</v>
      </c>
      <c r="K230" s="59">
        <v>58</v>
      </c>
      <c r="L230" s="77"/>
    </row>
    <row r="231" spans="1:12" ht="15" customHeight="1" x14ac:dyDescent="0.25">
      <c r="A231" s="22">
        <v>26</v>
      </c>
      <c r="B231" s="23" t="s">
        <v>174</v>
      </c>
      <c r="C231" s="9" t="s">
        <v>173</v>
      </c>
      <c r="D231" s="16">
        <f>'MEI 2023'!H225</f>
        <v>8</v>
      </c>
      <c r="E231" s="139"/>
      <c r="F231" s="162">
        <f t="shared" si="16"/>
        <v>8</v>
      </c>
      <c r="G231" s="131">
        <v>2</v>
      </c>
      <c r="H231" s="16">
        <f t="shared" si="17"/>
        <v>6</v>
      </c>
      <c r="I231" s="16">
        <v>898845</v>
      </c>
      <c r="J231" s="95">
        <f t="shared" si="18"/>
        <v>5393070</v>
      </c>
      <c r="K231" s="59">
        <v>19</v>
      </c>
      <c r="L231" s="77"/>
    </row>
    <row r="232" spans="1:12" ht="15" customHeight="1" x14ac:dyDescent="0.25">
      <c r="A232" s="20">
        <v>27</v>
      </c>
      <c r="B232" s="23" t="s">
        <v>175</v>
      </c>
      <c r="C232" s="9" t="s">
        <v>173</v>
      </c>
      <c r="D232" s="16">
        <f>'MEI 2023'!H226</f>
        <v>10</v>
      </c>
      <c r="E232" s="139"/>
      <c r="F232" s="162">
        <f t="shared" si="16"/>
        <v>10</v>
      </c>
      <c r="G232" s="131"/>
      <c r="H232" s="16">
        <f t="shared" si="17"/>
        <v>10</v>
      </c>
      <c r="I232" s="16">
        <v>707876</v>
      </c>
      <c r="J232" s="95">
        <f t="shared" si="18"/>
        <v>7078760</v>
      </c>
      <c r="K232" s="59">
        <v>16</v>
      </c>
      <c r="L232" s="77"/>
    </row>
    <row r="233" spans="1:12" ht="15" customHeight="1" x14ac:dyDescent="0.25">
      <c r="A233" s="20">
        <v>28</v>
      </c>
      <c r="B233" s="10" t="s">
        <v>176</v>
      </c>
      <c r="C233" s="9" t="s">
        <v>70</v>
      </c>
      <c r="D233" s="16">
        <f>'MEI 2023'!H227</f>
        <v>14</v>
      </c>
      <c r="E233" s="139"/>
      <c r="F233" s="162">
        <f t="shared" si="16"/>
        <v>14</v>
      </c>
      <c r="G233" s="95">
        <v>4</v>
      </c>
      <c r="H233" s="16">
        <f t="shared" si="17"/>
        <v>10</v>
      </c>
      <c r="I233" s="16">
        <v>26000</v>
      </c>
      <c r="J233" s="95">
        <f t="shared" si="18"/>
        <v>260000</v>
      </c>
      <c r="K233" s="59">
        <v>11</v>
      </c>
      <c r="L233" s="77"/>
    </row>
    <row r="234" spans="1:12" ht="15" customHeight="1" x14ac:dyDescent="0.25">
      <c r="A234" s="22">
        <v>29</v>
      </c>
      <c r="B234" s="10" t="s">
        <v>177</v>
      </c>
      <c r="C234" s="9" t="s">
        <v>178</v>
      </c>
      <c r="D234" s="16">
        <f>'MEI 2023'!H228</f>
        <v>2</v>
      </c>
      <c r="E234" s="139"/>
      <c r="F234" s="162">
        <f t="shared" si="16"/>
        <v>2</v>
      </c>
      <c r="G234" s="95">
        <v>2</v>
      </c>
      <c r="H234" s="16">
        <f t="shared" si="17"/>
        <v>0</v>
      </c>
      <c r="I234" s="16">
        <v>15000</v>
      </c>
      <c r="J234" s="95">
        <f t="shared" si="18"/>
        <v>0</v>
      </c>
      <c r="K234" s="59">
        <v>8</v>
      </c>
      <c r="L234" s="77"/>
    </row>
    <row r="235" spans="1:12" ht="15" customHeight="1" x14ac:dyDescent="0.25">
      <c r="A235" s="20">
        <v>30</v>
      </c>
      <c r="B235" s="10" t="s">
        <v>179</v>
      </c>
      <c r="C235" s="22" t="s">
        <v>51</v>
      </c>
      <c r="D235" s="16">
        <f>'MEI 2023'!H229</f>
        <v>7500</v>
      </c>
      <c r="E235" s="139"/>
      <c r="F235" s="162">
        <f t="shared" si="16"/>
        <v>7500</v>
      </c>
      <c r="G235" s="95">
        <v>900</v>
      </c>
      <c r="H235" s="16">
        <f t="shared" si="17"/>
        <v>6600</v>
      </c>
      <c r="I235" s="16">
        <v>804</v>
      </c>
      <c r="J235" s="95">
        <f>H235*I235</f>
        <v>5306400</v>
      </c>
      <c r="K235" s="59">
        <v>19</v>
      </c>
      <c r="L235" s="77"/>
    </row>
    <row r="236" spans="1:12" x14ac:dyDescent="0.25">
      <c r="A236" s="22">
        <v>31</v>
      </c>
      <c r="B236" s="10" t="s">
        <v>180</v>
      </c>
      <c r="C236" s="22" t="s">
        <v>51</v>
      </c>
      <c r="D236" s="16">
        <f>'MEI 2023'!H230</f>
        <v>6900</v>
      </c>
      <c r="E236" s="139"/>
      <c r="F236" s="162">
        <f t="shared" si="16"/>
        <v>6900</v>
      </c>
      <c r="G236" s="95">
        <v>950</v>
      </c>
      <c r="H236" s="16">
        <f t="shared" si="17"/>
        <v>5950</v>
      </c>
      <c r="I236" s="16">
        <v>648</v>
      </c>
      <c r="J236" s="95">
        <f t="shared" si="18"/>
        <v>3855600</v>
      </c>
      <c r="K236" s="59">
        <v>2</v>
      </c>
      <c r="L236" s="77"/>
    </row>
    <row r="237" spans="1:12" ht="15" customHeight="1" x14ac:dyDescent="0.25">
      <c r="A237" s="20">
        <v>32</v>
      </c>
      <c r="B237" s="10" t="s">
        <v>181</v>
      </c>
      <c r="C237" s="22" t="s">
        <v>51</v>
      </c>
      <c r="D237" s="16">
        <f>'MEI 2023'!H231</f>
        <v>20000</v>
      </c>
      <c r="E237" s="139"/>
      <c r="F237" s="162">
        <f t="shared" si="16"/>
        <v>20000</v>
      </c>
      <c r="G237" s="95">
        <v>2000</v>
      </c>
      <c r="H237" s="16">
        <f t="shared" si="17"/>
        <v>18000</v>
      </c>
      <c r="I237" s="16">
        <v>1500</v>
      </c>
      <c r="J237" s="95">
        <f t="shared" si="18"/>
        <v>27000000</v>
      </c>
      <c r="K237" s="59">
        <v>15000</v>
      </c>
      <c r="L237" s="77"/>
    </row>
    <row r="238" spans="1:12" ht="15" customHeight="1" x14ac:dyDescent="0.25">
      <c r="A238" s="20">
        <v>33</v>
      </c>
      <c r="B238" s="10" t="s">
        <v>182</v>
      </c>
      <c r="C238" s="22" t="s">
        <v>51</v>
      </c>
      <c r="D238" s="16">
        <f>'MEI 2023'!H232</f>
        <v>17950</v>
      </c>
      <c r="E238" s="139"/>
      <c r="F238" s="162">
        <f t="shared" si="16"/>
        <v>17950</v>
      </c>
      <c r="G238" s="95">
        <v>2000</v>
      </c>
      <c r="H238" s="16">
        <f t="shared" si="17"/>
        <v>15950</v>
      </c>
      <c r="I238" s="16">
        <v>1500</v>
      </c>
      <c r="J238" s="95">
        <f t="shared" si="18"/>
        <v>23925000</v>
      </c>
      <c r="K238" s="75">
        <v>14200</v>
      </c>
      <c r="L238" s="77"/>
    </row>
    <row r="239" spans="1:12" ht="15" customHeight="1" x14ac:dyDescent="0.25">
      <c r="A239" s="22">
        <v>34</v>
      </c>
      <c r="B239" s="10" t="s">
        <v>183</v>
      </c>
      <c r="C239" s="9" t="s">
        <v>18</v>
      </c>
      <c r="D239" s="16">
        <f>'MEI 2023'!H233</f>
        <v>188</v>
      </c>
      <c r="E239" s="139"/>
      <c r="F239" s="162">
        <f t="shared" si="16"/>
        <v>188</v>
      </c>
      <c r="G239" s="95">
        <v>5</v>
      </c>
      <c r="H239" s="16">
        <f t="shared" si="17"/>
        <v>183</v>
      </c>
      <c r="I239" s="16">
        <v>2500</v>
      </c>
      <c r="J239" s="95">
        <f t="shared" si="18"/>
        <v>457500</v>
      </c>
      <c r="K239" s="61">
        <v>4400</v>
      </c>
      <c r="L239" s="77"/>
    </row>
    <row r="240" spans="1:12" ht="15" customHeight="1" x14ac:dyDescent="0.25">
      <c r="A240" s="20">
        <v>35</v>
      </c>
      <c r="B240" s="10" t="s">
        <v>184</v>
      </c>
      <c r="C240" s="9" t="s">
        <v>18</v>
      </c>
      <c r="D240" s="16">
        <f>'MEI 2023'!H234</f>
        <v>10</v>
      </c>
      <c r="E240" s="139"/>
      <c r="F240" s="162">
        <f t="shared" si="16"/>
        <v>10</v>
      </c>
      <c r="G240" s="95">
        <v>9</v>
      </c>
      <c r="H240" s="16">
        <f t="shared" si="17"/>
        <v>1</v>
      </c>
      <c r="I240" s="16">
        <v>105000</v>
      </c>
      <c r="J240" s="95">
        <f t="shared" si="18"/>
        <v>105000</v>
      </c>
      <c r="K240" s="59">
        <v>273</v>
      </c>
      <c r="L240" s="77"/>
    </row>
    <row r="241" spans="1:12" ht="15" customHeight="1" x14ac:dyDescent="0.25">
      <c r="A241" s="22">
        <v>36</v>
      </c>
      <c r="B241" s="10" t="s">
        <v>247</v>
      </c>
      <c r="C241" s="9" t="s">
        <v>18</v>
      </c>
      <c r="D241" s="16"/>
      <c r="E241" s="139"/>
      <c r="F241" s="162">
        <f t="shared" si="16"/>
        <v>0</v>
      </c>
      <c r="G241" s="95"/>
      <c r="H241" s="16">
        <f t="shared" si="17"/>
        <v>0</v>
      </c>
      <c r="I241" s="16">
        <v>80000</v>
      </c>
      <c r="J241" s="95">
        <f t="shared" si="18"/>
        <v>0</v>
      </c>
      <c r="K241" s="59">
        <v>2</v>
      </c>
      <c r="L241" s="77"/>
    </row>
    <row r="242" spans="1:12" ht="15" customHeight="1" x14ac:dyDescent="0.25">
      <c r="A242" s="20">
        <v>37</v>
      </c>
      <c r="B242" s="10" t="s">
        <v>185</v>
      </c>
      <c r="C242" s="9" t="s">
        <v>18</v>
      </c>
      <c r="D242" s="16">
        <f>'MEI 2023'!H236</f>
        <v>143</v>
      </c>
      <c r="E242" s="139"/>
      <c r="F242" s="162">
        <f t="shared" si="16"/>
        <v>143</v>
      </c>
      <c r="G242" s="95">
        <v>35</v>
      </c>
      <c r="H242" s="16">
        <f t="shared" si="17"/>
        <v>108</v>
      </c>
      <c r="I242" s="16">
        <v>15500</v>
      </c>
      <c r="J242" s="95">
        <f t="shared" si="18"/>
        <v>1674000</v>
      </c>
      <c r="K242" s="59">
        <v>6</v>
      </c>
      <c r="L242" s="77"/>
    </row>
    <row r="243" spans="1:12" ht="15" customHeight="1" x14ac:dyDescent="0.25">
      <c r="A243" s="20">
        <v>38</v>
      </c>
      <c r="B243" s="10" t="s">
        <v>305</v>
      </c>
      <c r="C243" s="9" t="s">
        <v>70</v>
      </c>
      <c r="D243" s="16">
        <f>'MEI 2023'!H237</f>
        <v>200</v>
      </c>
      <c r="E243" s="145"/>
      <c r="F243" s="162">
        <f t="shared" si="16"/>
        <v>200</v>
      </c>
      <c r="G243" s="110"/>
      <c r="H243" s="16">
        <f t="shared" si="17"/>
        <v>200</v>
      </c>
      <c r="I243" s="16">
        <v>14200</v>
      </c>
      <c r="J243" s="95">
        <f t="shared" si="18"/>
        <v>2840000</v>
      </c>
      <c r="K243" s="59">
        <v>15</v>
      </c>
      <c r="L243" s="77"/>
    </row>
    <row r="244" spans="1:12" ht="15" customHeight="1" x14ac:dyDescent="0.25">
      <c r="A244" s="22"/>
      <c r="B244" s="10"/>
      <c r="C244" s="9"/>
      <c r="D244" s="16"/>
      <c r="E244" s="145"/>
      <c r="F244" s="162"/>
      <c r="G244" s="110"/>
      <c r="H244" s="16"/>
      <c r="I244" s="16"/>
      <c r="J244" s="95"/>
      <c r="K244" s="59"/>
      <c r="L244" s="77"/>
    </row>
    <row r="245" spans="1:12" ht="15" customHeight="1" x14ac:dyDescent="0.25">
      <c r="A245" s="22"/>
      <c r="B245" s="25" t="s">
        <v>186</v>
      </c>
      <c r="C245" s="9"/>
      <c r="D245" s="16"/>
      <c r="E245" s="145"/>
      <c r="F245" s="162"/>
      <c r="G245" s="110"/>
      <c r="H245" s="16"/>
      <c r="I245" s="16"/>
      <c r="J245" s="95"/>
      <c r="K245" s="61">
        <v>417</v>
      </c>
      <c r="L245" s="77"/>
    </row>
    <row r="246" spans="1:12" ht="15" customHeight="1" x14ac:dyDescent="0.25">
      <c r="A246" s="20">
        <v>1</v>
      </c>
      <c r="B246" s="10" t="s">
        <v>187</v>
      </c>
      <c r="C246" s="9" t="s">
        <v>173</v>
      </c>
      <c r="D246" s="16">
        <f>'MEI 2023'!H240</f>
        <v>16</v>
      </c>
      <c r="E246" s="139"/>
      <c r="F246" s="162">
        <f t="shared" si="16"/>
        <v>16</v>
      </c>
      <c r="G246" s="95">
        <v>10</v>
      </c>
      <c r="H246" s="16">
        <f t="shared" si="17"/>
        <v>6</v>
      </c>
      <c r="I246" s="16">
        <v>550000</v>
      </c>
      <c r="J246" s="95">
        <f t="shared" si="18"/>
        <v>3300000</v>
      </c>
      <c r="K246" s="56"/>
    </row>
    <row r="247" spans="1:12" ht="15" customHeight="1" x14ac:dyDescent="0.25">
      <c r="A247" s="22">
        <v>2</v>
      </c>
      <c r="B247" s="10" t="s">
        <v>188</v>
      </c>
      <c r="C247" s="9" t="s">
        <v>173</v>
      </c>
      <c r="D247" s="16">
        <f>'MEI 2023'!H241</f>
        <v>26</v>
      </c>
      <c r="E247" s="139"/>
      <c r="F247" s="162">
        <f t="shared" si="16"/>
        <v>26</v>
      </c>
      <c r="G247" s="95">
        <v>3</v>
      </c>
      <c r="H247" s="16">
        <f t="shared" si="17"/>
        <v>23</v>
      </c>
      <c r="I247" s="16">
        <v>600000</v>
      </c>
      <c r="J247" s="95">
        <f t="shared" si="18"/>
        <v>13800000</v>
      </c>
      <c r="K247" s="56"/>
    </row>
    <row r="248" spans="1:12" ht="15" customHeight="1" x14ac:dyDescent="0.25">
      <c r="A248" s="20">
        <v>3</v>
      </c>
      <c r="B248" s="10" t="s">
        <v>189</v>
      </c>
      <c r="C248" s="9" t="s">
        <v>173</v>
      </c>
      <c r="D248" s="16">
        <f>'MEI 2023'!H242</f>
        <v>26</v>
      </c>
      <c r="E248" s="139"/>
      <c r="F248" s="162">
        <f t="shared" si="16"/>
        <v>26</v>
      </c>
      <c r="G248" s="95">
        <v>9</v>
      </c>
      <c r="H248" s="16">
        <f t="shared" si="17"/>
        <v>17</v>
      </c>
      <c r="I248" s="51">
        <v>500000</v>
      </c>
      <c r="J248" s="95">
        <f t="shared" si="18"/>
        <v>8500000</v>
      </c>
      <c r="K248" s="59">
        <v>6</v>
      </c>
    </row>
    <row r="249" spans="1:12" ht="15" customHeight="1" x14ac:dyDescent="0.25">
      <c r="A249" s="22">
        <v>4</v>
      </c>
      <c r="B249" s="10" t="s">
        <v>190</v>
      </c>
      <c r="C249" s="9" t="s">
        <v>173</v>
      </c>
      <c r="D249" s="16">
        <f>'MEI 2023'!H243</f>
        <v>42</v>
      </c>
      <c r="E249" s="139"/>
      <c r="F249" s="162">
        <f t="shared" si="16"/>
        <v>42</v>
      </c>
      <c r="G249" s="95">
        <v>9</v>
      </c>
      <c r="H249" s="16">
        <f t="shared" si="17"/>
        <v>33</v>
      </c>
      <c r="I249" s="16">
        <v>600000</v>
      </c>
      <c r="J249" s="95">
        <f t="shared" si="18"/>
        <v>19800000</v>
      </c>
      <c r="K249" s="59">
        <v>12</v>
      </c>
    </row>
    <row r="250" spans="1:12" ht="15" customHeight="1" x14ac:dyDescent="0.25">
      <c r="A250" s="20">
        <v>5</v>
      </c>
      <c r="B250" s="10" t="s">
        <v>191</v>
      </c>
      <c r="C250" s="9" t="s">
        <v>173</v>
      </c>
      <c r="D250" s="16">
        <f>'MEI 2023'!H244</f>
        <v>44</v>
      </c>
      <c r="E250" s="139"/>
      <c r="F250" s="162">
        <f t="shared" si="16"/>
        <v>44</v>
      </c>
      <c r="G250" s="95">
        <v>12</v>
      </c>
      <c r="H250" s="16">
        <f t="shared" si="17"/>
        <v>32</v>
      </c>
      <c r="I250" s="16">
        <v>600000</v>
      </c>
      <c r="J250" s="95">
        <f t="shared" si="18"/>
        <v>19200000</v>
      </c>
      <c r="K250" s="60">
        <v>7</v>
      </c>
    </row>
    <row r="251" spans="1:12" ht="15" customHeight="1" x14ac:dyDescent="0.25">
      <c r="A251" s="22"/>
      <c r="B251" s="10"/>
      <c r="C251" s="9"/>
      <c r="D251" s="16"/>
      <c r="E251" s="139"/>
      <c r="F251" s="162"/>
      <c r="G251" s="95"/>
      <c r="H251" s="16"/>
      <c r="I251" s="15"/>
      <c r="J251" s="95"/>
      <c r="K251" s="59">
        <v>4</v>
      </c>
    </row>
    <row r="252" spans="1:12" ht="15" customHeight="1" x14ac:dyDescent="0.25">
      <c r="A252" s="89"/>
      <c r="B252" s="90"/>
      <c r="C252" s="11"/>
      <c r="D252" s="16"/>
      <c r="E252" s="145"/>
      <c r="F252" s="163"/>
      <c r="G252" s="110"/>
      <c r="H252" s="16"/>
      <c r="I252" s="84"/>
      <c r="J252" s="110"/>
      <c r="K252" s="59">
        <v>7</v>
      </c>
    </row>
    <row r="253" spans="1:12" ht="15" customHeight="1" x14ac:dyDescent="0.25">
      <c r="A253" s="380" t="s">
        <v>264</v>
      </c>
      <c r="B253" s="381"/>
      <c r="C253" s="381"/>
      <c r="D253" s="381"/>
      <c r="E253" s="381"/>
      <c r="F253" s="381"/>
      <c r="G253" s="381"/>
      <c r="H253" s="382"/>
      <c r="I253" s="383">
        <f>SUM(J206:J250)</f>
        <v>166400486.67000002</v>
      </c>
      <c r="J253" s="384"/>
      <c r="K253" s="56"/>
    </row>
    <row r="254" spans="1:12" ht="15" customHeight="1" x14ac:dyDescent="0.25">
      <c r="A254" s="91"/>
      <c r="B254" s="49"/>
      <c r="C254" s="37"/>
      <c r="D254" s="85"/>
      <c r="E254" s="143"/>
      <c r="F254" s="85"/>
      <c r="G254" s="109"/>
      <c r="H254" s="85"/>
      <c r="I254" s="85"/>
      <c r="J254" s="109"/>
      <c r="K254" s="57"/>
    </row>
    <row r="255" spans="1:12" ht="15" customHeight="1" x14ac:dyDescent="0.25">
      <c r="A255" s="26"/>
      <c r="B255" s="26"/>
      <c r="C255" s="26"/>
      <c r="D255" s="26"/>
      <c r="E255" s="148"/>
      <c r="F255" s="26"/>
      <c r="G255" s="113"/>
      <c r="H255" s="26"/>
      <c r="I255" s="26"/>
      <c r="J255" s="113"/>
      <c r="K255" s="52"/>
    </row>
    <row r="256" spans="1:12" ht="15" customHeight="1" x14ac:dyDescent="0.25">
      <c r="A256" s="385" t="s">
        <v>192</v>
      </c>
      <c r="B256" s="385"/>
      <c r="C256" s="385"/>
      <c r="D256" s="385"/>
      <c r="E256" s="385"/>
      <c r="F256" s="385"/>
      <c r="G256" s="385"/>
      <c r="H256" s="385"/>
      <c r="I256" s="385"/>
      <c r="J256" s="385"/>
      <c r="K256" s="53"/>
    </row>
    <row r="257" spans="1:12" x14ac:dyDescent="0.25">
      <c r="A257" s="386" t="str">
        <f>A200</f>
        <v>Bulan : JUNI 2023</v>
      </c>
      <c r="B257" s="386"/>
      <c r="C257" s="386"/>
      <c r="D257" s="386"/>
      <c r="E257" s="386"/>
      <c r="F257" s="386"/>
      <c r="G257" s="386"/>
      <c r="H257" s="386"/>
      <c r="I257" s="386"/>
      <c r="J257" s="386"/>
    </row>
    <row r="258" spans="1:12" ht="15.75" x14ac:dyDescent="0.25">
      <c r="A258" s="27"/>
      <c r="B258" s="28"/>
      <c r="C258" s="27"/>
      <c r="D258" s="29"/>
      <c r="E258" s="149"/>
      <c r="F258" s="29"/>
      <c r="G258" s="126"/>
      <c r="H258" s="29"/>
      <c r="I258" s="69"/>
      <c r="J258" s="114"/>
      <c r="K258" s="176"/>
    </row>
    <row r="259" spans="1:12" x14ac:dyDescent="0.25">
      <c r="A259" s="387" t="s">
        <v>3</v>
      </c>
      <c r="B259" s="387" t="s">
        <v>4</v>
      </c>
      <c r="C259" s="387" t="s">
        <v>5</v>
      </c>
      <c r="D259" s="387" t="s">
        <v>193</v>
      </c>
      <c r="E259" s="150" t="s">
        <v>7</v>
      </c>
      <c r="F259" s="387" t="s">
        <v>8</v>
      </c>
      <c r="G259" s="127" t="s">
        <v>7</v>
      </c>
      <c r="H259" s="387" t="s">
        <v>194</v>
      </c>
      <c r="I259" s="178" t="s">
        <v>262</v>
      </c>
      <c r="J259" s="102" t="s">
        <v>8</v>
      </c>
      <c r="K259" s="175"/>
    </row>
    <row r="260" spans="1:12" x14ac:dyDescent="0.25">
      <c r="A260" s="388"/>
      <c r="B260" s="388"/>
      <c r="C260" s="388"/>
      <c r="D260" s="388"/>
      <c r="E260" s="151" t="s">
        <v>10</v>
      </c>
      <c r="F260" s="388"/>
      <c r="G260" s="128" t="s">
        <v>11</v>
      </c>
      <c r="H260" s="388"/>
      <c r="I260" s="179" t="s">
        <v>5</v>
      </c>
      <c r="J260" s="115" t="s">
        <v>263</v>
      </c>
      <c r="K260" s="37"/>
    </row>
    <row r="261" spans="1:12" s="211" customFormat="1" x14ac:dyDescent="0.25">
      <c r="A261" s="206">
        <v>1</v>
      </c>
      <c r="B261" s="206">
        <v>2</v>
      </c>
      <c r="C261" s="206">
        <v>3</v>
      </c>
      <c r="D261" s="206">
        <v>4</v>
      </c>
      <c r="E261" s="207">
        <v>5</v>
      </c>
      <c r="F261" s="206">
        <v>6</v>
      </c>
      <c r="G261" s="207">
        <v>7</v>
      </c>
      <c r="H261" s="206">
        <v>8</v>
      </c>
      <c r="I261" s="208">
        <v>9</v>
      </c>
      <c r="J261" s="209">
        <v>10</v>
      </c>
      <c r="K261" s="210" t="s">
        <v>258</v>
      </c>
    </row>
    <row r="262" spans="1:12" x14ac:dyDescent="0.25">
      <c r="A262" s="80"/>
      <c r="B262" s="80"/>
      <c r="C262" s="80"/>
      <c r="D262" s="80"/>
      <c r="E262" s="153"/>
      <c r="F262" s="80"/>
      <c r="G262" s="130"/>
      <c r="H262" s="80"/>
      <c r="I262" s="68"/>
      <c r="J262" s="103"/>
      <c r="K262" s="54" t="s">
        <v>259</v>
      </c>
    </row>
    <row r="263" spans="1:12" x14ac:dyDescent="0.25">
      <c r="A263" s="9">
        <v>1</v>
      </c>
      <c r="B263" s="10" t="s">
        <v>387</v>
      </c>
      <c r="C263" s="9" t="s">
        <v>195</v>
      </c>
      <c r="D263" s="16">
        <f>'MEI 2023'!H257</f>
        <v>504</v>
      </c>
      <c r="E263" s="139"/>
      <c r="F263" s="16">
        <f>D263+E263</f>
        <v>504</v>
      </c>
      <c r="G263" s="95">
        <v>68</v>
      </c>
      <c r="H263" s="16">
        <f>F263-G263</f>
        <v>436</v>
      </c>
      <c r="I263" s="16">
        <v>44400</v>
      </c>
      <c r="J263" s="95">
        <f>H263*I263</f>
        <v>19358400</v>
      </c>
      <c r="K263" s="2"/>
    </row>
    <row r="264" spans="1:12" x14ac:dyDescent="0.25">
      <c r="A264" s="9">
        <v>2</v>
      </c>
      <c r="B264" s="10" t="s">
        <v>260</v>
      </c>
      <c r="C264" s="9" t="s">
        <v>195</v>
      </c>
      <c r="D264" s="16">
        <f>'MEI 2023'!H258</f>
        <v>152</v>
      </c>
      <c r="E264" s="139"/>
      <c r="F264" s="16">
        <f t="shared" ref="F264:F314" si="19">D264+E264</f>
        <v>152</v>
      </c>
      <c r="G264" s="95">
        <v>14</v>
      </c>
      <c r="H264" s="16">
        <f t="shared" ref="H264:H314" si="20">F264-G264</f>
        <v>138</v>
      </c>
      <c r="I264" s="16">
        <v>44400</v>
      </c>
      <c r="J264" s="100">
        <f t="shared" ref="J264:J314" si="21">H264*I264</f>
        <v>6127200</v>
      </c>
      <c r="K264" s="2"/>
    </row>
    <row r="265" spans="1:12" x14ac:dyDescent="0.25">
      <c r="A265" s="2">
        <v>3</v>
      </c>
      <c r="B265" s="6" t="s">
        <v>261</v>
      </c>
      <c r="C265" s="5" t="s">
        <v>195</v>
      </c>
      <c r="D265" s="16">
        <f>'MEI 2023'!H259</f>
        <v>79</v>
      </c>
      <c r="E265" s="139"/>
      <c r="F265" s="16">
        <f t="shared" si="19"/>
        <v>79</v>
      </c>
      <c r="G265" s="95">
        <v>3</v>
      </c>
      <c r="H265" s="16">
        <f t="shared" si="20"/>
        <v>76</v>
      </c>
      <c r="I265" s="16">
        <v>44400</v>
      </c>
      <c r="J265" s="100">
        <f t="shared" si="21"/>
        <v>3374400</v>
      </c>
      <c r="K265" s="66">
        <v>102</v>
      </c>
      <c r="L265" s="77"/>
    </row>
    <row r="266" spans="1:12" x14ac:dyDescent="0.25">
      <c r="A266" s="9">
        <v>4</v>
      </c>
      <c r="B266" s="6" t="s">
        <v>196</v>
      </c>
      <c r="C266" s="5" t="s">
        <v>18</v>
      </c>
      <c r="D266" s="16">
        <f>'MEI 2023'!H260</f>
        <v>3</v>
      </c>
      <c r="E266" s="139"/>
      <c r="F266" s="16">
        <f t="shared" si="19"/>
        <v>3</v>
      </c>
      <c r="G266" s="95"/>
      <c r="H266" s="16">
        <f t="shared" si="20"/>
        <v>3</v>
      </c>
      <c r="I266" s="16">
        <v>46200</v>
      </c>
      <c r="J266" s="100">
        <f t="shared" si="21"/>
        <v>138600</v>
      </c>
      <c r="K266" s="71">
        <v>100</v>
      </c>
    </row>
    <row r="267" spans="1:12" x14ac:dyDescent="0.25">
      <c r="A267" s="2">
        <v>5</v>
      </c>
      <c r="B267" s="6" t="s">
        <v>197</v>
      </c>
      <c r="C267" s="5" t="s">
        <v>18</v>
      </c>
      <c r="D267" s="16">
        <f>'MEI 2023'!H261</f>
        <v>3</v>
      </c>
      <c r="E267" s="139"/>
      <c r="F267" s="16">
        <f t="shared" si="19"/>
        <v>3</v>
      </c>
      <c r="G267" s="95">
        <v>1</v>
      </c>
      <c r="H267" s="16">
        <f t="shared" si="20"/>
        <v>2</v>
      </c>
      <c r="I267" s="16">
        <v>46200</v>
      </c>
      <c r="J267" s="100">
        <f t="shared" si="21"/>
        <v>92400</v>
      </c>
      <c r="K267" s="71">
        <v>96</v>
      </c>
    </row>
    <row r="268" spans="1:12" x14ac:dyDescent="0.25">
      <c r="A268" s="9">
        <v>6</v>
      </c>
      <c r="B268" s="6" t="s">
        <v>198</v>
      </c>
      <c r="C268" s="5" t="s">
        <v>18</v>
      </c>
      <c r="D268" s="16">
        <f>'MEI 2023'!H262</f>
        <v>5</v>
      </c>
      <c r="E268" s="154"/>
      <c r="F268" s="16">
        <f t="shared" si="19"/>
        <v>5</v>
      </c>
      <c r="G268" s="131"/>
      <c r="H268" s="16">
        <f t="shared" si="20"/>
        <v>5</v>
      </c>
      <c r="I268" s="16">
        <v>46200</v>
      </c>
      <c r="J268" s="100">
        <f t="shared" si="21"/>
        <v>231000</v>
      </c>
      <c r="K268" s="71">
        <v>6</v>
      </c>
    </row>
    <row r="269" spans="1:12" x14ac:dyDescent="0.25">
      <c r="A269" s="2">
        <v>7</v>
      </c>
      <c r="B269" s="63" t="s">
        <v>212</v>
      </c>
      <c r="C269" s="64" t="s">
        <v>195</v>
      </c>
      <c r="D269" s="16">
        <f>'MEI 2023'!H263</f>
        <v>11</v>
      </c>
      <c r="E269" s="139"/>
      <c r="F269" s="16">
        <f t="shared" si="19"/>
        <v>11</v>
      </c>
      <c r="G269" s="95"/>
      <c r="H269" s="16">
        <f t="shared" si="20"/>
        <v>11</v>
      </c>
      <c r="I269" s="16">
        <v>38500</v>
      </c>
      <c r="J269" s="100">
        <f t="shared" si="21"/>
        <v>423500</v>
      </c>
      <c r="K269" s="71">
        <v>10</v>
      </c>
    </row>
    <row r="270" spans="1:12" x14ac:dyDescent="0.25">
      <c r="A270" s="2">
        <v>8</v>
      </c>
      <c r="B270" s="63" t="s">
        <v>290</v>
      </c>
      <c r="C270" s="99" t="s">
        <v>195</v>
      </c>
      <c r="D270" s="16">
        <f>'MEI 2023'!H264</f>
        <v>25</v>
      </c>
      <c r="E270" s="139"/>
      <c r="F270" s="16">
        <f t="shared" si="19"/>
        <v>25</v>
      </c>
      <c r="G270" s="165"/>
      <c r="H270" s="16">
        <f t="shared" si="20"/>
        <v>25</v>
      </c>
      <c r="I270" s="16">
        <v>44400</v>
      </c>
      <c r="J270" s="100">
        <f t="shared" si="21"/>
        <v>1110000</v>
      </c>
      <c r="K270" s="71"/>
    </row>
    <row r="271" spans="1:12" x14ac:dyDescent="0.25">
      <c r="A271" s="9">
        <v>9</v>
      </c>
      <c r="B271" s="6" t="s">
        <v>199</v>
      </c>
      <c r="C271" s="5" t="s">
        <v>47</v>
      </c>
      <c r="D271" s="16">
        <f>'MEI 2023'!H265</f>
        <v>1026</v>
      </c>
      <c r="E271" s="139"/>
      <c r="F271" s="16">
        <f t="shared" si="19"/>
        <v>1026</v>
      </c>
      <c r="G271" s="95">
        <v>170</v>
      </c>
      <c r="H271" s="16">
        <f t="shared" si="20"/>
        <v>856</v>
      </c>
      <c r="I271" s="16">
        <v>2500</v>
      </c>
      <c r="J271" s="100">
        <f t="shared" si="21"/>
        <v>2140000</v>
      </c>
      <c r="K271" s="65"/>
    </row>
    <row r="272" spans="1:12" x14ac:dyDescent="0.25">
      <c r="A272" s="2">
        <v>10</v>
      </c>
      <c r="B272" s="10" t="s">
        <v>200</v>
      </c>
      <c r="C272" s="9" t="s">
        <v>47</v>
      </c>
      <c r="D272" s="16">
        <f>'MEI 2023'!H266</f>
        <v>521</v>
      </c>
      <c r="E272" s="139"/>
      <c r="F272" s="16">
        <f t="shared" si="19"/>
        <v>521</v>
      </c>
      <c r="G272" s="95">
        <v>10</v>
      </c>
      <c r="H272" s="16">
        <f t="shared" si="20"/>
        <v>511</v>
      </c>
      <c r="I272" s="16">
        <v>16000</v>
      </c>
      <c r="J272" s="100">
        <f t="shared" si="21"/>
        <v>8176000</v>
      </c>
      <c r="K272" s="71">
        <v>20</v>
      </c>
    </row>
    <row r="273" spans="1:12" x14ac:dyDescent="0.25">
      <c r="A273" s="9">
        <v>11</v>
      </c>
      <c r="B273" s="10" t="s">
        <v>355</v>
      </c>
      <c r="C273" s="9" t="s">
        <v>51</v>
      </c>
      <c r="D273" s="16">
        <f>'MEI 2023'!H267</f>
        <v>125000</v>
      </c>
      <c r="E273" s="139"/>
      <c r="F273" s="16">
        <f t="shared" si="19"/>
        <v>125000</v>
      </c>
      <c r="G273" s="95">
        <v>18000</v>
      </c>
      <c r="H273" s="16">
        <f t="shared" si="20"/>
        <v>107000</v>
      </c>
      <c r="I273" s="16">
        <v>149.85</v>
      </c>
      <c r="J273" s="100">
        <f t="shared" si="21"/>
        <v>16033950</v>
      </c>
      <c r="K273" s="71">
        <v>2750</v>
      </c>
    </row>
    <row r="274" spans="1:12" x14ac:dyDescent="0.25">
      <c r="A274" s="2">
        <v>12</v>
      </c>
      <c r="B274" s="10" t="s">
        <v>280</v>
      </c>
      <c r="C274" s="9" t="s">
        <v>51</v>
      </c>
      <c r="D274" s="16">
        <f>'MEI 2023'!H268</f>
        <v>354000</v>
      </c>
      <c r="E274" s="139"/>
      <c r="F274" s="16">
        <f t="shared" si="19"/>
        <v>354000</v>
      </c>
      <c r="G274" s="95">
        <v>40000</v>
      </c>
      <c r="H274" s="16">
        <f t="shared" si="20"/>
        <v>314000</v>
      </c>
      <c r="I274" s="16">
        <v>107.67</v>
      </c>
      <c r="J274" s="100">
        <f t="shared" si="21"/>
        <v>33808380</v>
      </c>
      <c r="K274" s="67">
        <v>1193</v>
      </c>
      <c r="L274" s="77"/>
    </row>
    <row r="275" spans="1:12" x14ac:dyDescent="0.25">
      <c r="A275" s="9">
        <v>13</v>
      </c>
      <c r="B275" s="10" t="s">
        <v>281</v>
      </c>
      <c r="C275" s="9" t="s">
        <v>51</v>
      </c>
      <c r="D275" s="16">
        <f>'MEI 2023'!H269</f>
        <v>48000</v>
      </c>
      <c r="E275" s="139"/>
      <c r="F275" s="16">
        <f t="shared" si="19"/>
        <v>48000</v>
      </c>
      <c r="G275" s="95">
        <v>7000</v>
      </c>
      <c r="H275" s="16">
        <f t="shared" si="20"/>
        <v>41000</v>
      </c>
      <c r="I275" s="16">
        <v>72.150000000000006</v>
      </c>
      <c r="J275" s="100">
        <f t="shared" si="21"/>
        <v>2958150.0000000005</v>
      </c>
      <c r="K275" s="74">
        <v>132100</v>
      </c>
      <c r="L275" s="77"/>
    </row>
    <row r="276" spans="1:12" x14ac:dyDescent="0.25">
      <c r="A276" s="2">
        <v>14</v>
      </c>
      <c r="B276" s="10" t="s">
        <v>356</v>
      </c>
      <c r="C276" s="9" t="s">
        <v>51</v>
      </c>
      <c r="D276" s="16">
        <f>'MEI 2023'!H270</f>
        <v>3900</v>
      </c>
      <c r="E276" s="139"/>
      <c r="F276" s="16">
        <f t="shared" si="19"/>
        <v>3900</v>
      </c>
      <c r="G276" s="95">
        <v>3900</v>
      </c>
      <c r="H276" s="16">
        <f t="shared" si="20"/>
        <v>0</v>
      </c>
      <c r="I276" s="16">
        <v>50</v>
      </c>
      <c r="J276" s="100">
        <f t="shared" si="21"/>
        <v>0</v>
      </c>
      <c r="K276" s="67">
        <v>233050</v>
      </c>
      <c r="L276" s="77"/>
    </row>
    <row r="277" spans="1:12" x14ac:dyDescent="0.25">
      <c r="A277" s="2">
        <v>15</v>
      </c>
      <c r="B277" s="10" t="s">
        <v>357</v>
      </c>
      <c r="C277" s="9" t="s">
        <v>51</v>
      </c>
      <c r="D277" s="16">
        <f>'MEI 2023'!H271</f>
        <v>2500</v>
      </c>
      <c r="E277" s="139"/>
      <c r="F277" s="16">
        <f t="shared" si="19"/>
        <v>2500</v>
      </c>
      <c r="G277" s="95">
        <v>1500</v>
      </c>
      <c r="H277" s="16">
        <f t="shared" si="20"/>
        <v>1000</v>
      </c>
      <c r="I277" s="16">
        <v>50</v>
      </c>
      <c r="J277" s="100">
        <f t="shared" si="21"/>
        <v>50000</v>
      </c>
      <c r="K277" s="67">
        <v>46000</v>
      </c>
      <c r="L277" s="94"/>
    </row>
    <row r="278" spans="1:12" x14ac:dyDescent="0.25">
      <c r="A278" s="9">
        <v>16</v>
      </c>
      <c r="B278" s="10" t="s">
        <v>203</v>
      </c>
      <c r="C278" s="9" t="s">
        <v>18</v>
      </c>
      <c r="D278" s="16">
        <f>'MEI 2023'!H272</f>
        <v>230</v>
      </c>
      <c r="E278" s="139"/>
      <c r="F278" s="16">
        <f t="shared" si="19"/>
        <v>230</v>
      </c>
      <c r="G278" s="95"/>
      <c r="H278" s="16">
        <f t="shared" si="20"/>
        <v>230</v>
      </c>
      <c r="I278" s="16">
        <v>1500</v>
      </c>
      <c r="J278" s="100">
        <f t="shared" si="21"/>
        <v>345000</v>
      </c>
      <c r="K278" s="74">
        <v>10500</v>
      </c>
      <c r="L278" s="94"/>
    </row>
    <row r="279" spans="1:12" x14ac:dyDescent="0.25">
      <c r="A279" s="2">
        <v>17</v>
      </c>
      <c r="B279" s="10" t="s">
        <v>358</v>
      </c>
      <c r="C279" s="9" t="s">
        <v>129</v>
      </c>
      <c r="D279" s="16">
        <f>'MEI 2023'!H273</f>
        <v>330</v>
      </c>
      <c r="E279" s="139"/>
      <c r="F279" s="16">
        <f t="shared" si="19"/>
        <v>330</v>
      </c>
      <c r="G279" s="95"/>
      <c r="H279" s="16">
        <f t="shared" si="20"/>
        <v>330</v>
      </c>
      <c r="I279" s="16">
        <v>7000</v>
      </c>
      <c r="J279" s="100">
        <f t="shared" si="21"/>
        <v>2310000</v>
      </c>
      <c r="K279" s="74">
        <v>8500</v>
      </c>
      <c r="L279" s="94"/>
    </row>
    <row r="280" spans="1:12" x14ac:dyDescent="0.25">
      <c r="A280" s="9">
        <v>18</v>
      </c>
      <c r="B280" s="30" t="s">
        <v>359</v>
      </c>
      <c r="C280" s="9" t="s">
        <v>51</v>
      </c>
      <c r="D280" s="16">
        <f>'MEI 2023'!H274</f>
        <v>186000</v>
      </c>
      <c r="E280" s="139"/>
      <c r="F280" s="16">
        <f t="shared" si="19"/>
        <v>186000</v>
      </c>
      <c r="G280" s="95">
        <v>18000</v>
      </c>
      <c r="H280" s="16">
        <f t="shared" si="20"/>
        <v>168000</v>
      </c>
      <c r="I280" s="16">
        <v>64.75</v>
      </c>
      <c r="J280" s="100">
        <f t="shared" si="21"/>
        <v>10878000</v>
      </c>
      <c r="K280" s="74">
        <v>290</v>
      </c>
      <c r="L280" s="94"/>
    </row>
    <row r="281" spans="1:12" x14ac:dyDescent="0.25">
      <c r="A281" s="2">
        <v>19</v>
      </c>
      <c r="B281" s="10" t="s">
        <v>116</v>
      </c>
      <c r="C281" s="9" t="s">
        <v>195</v>
      </c>
      <c r="D281" s="16">
        <f>'MEI 2023'!H275</f>
        <v>6</v>
      </c>
      <c r="E281" s="139"/>
      <c r="F281" s="16">
        <f t="shared" si="19"/>
        <v>6</v>
      </c>
      <c r="G281" s="212"/>
      <c r="H281" s="16">
        <f t="shared" si="20"/>
        <v>6</v>
      </c>
      <c r="I281" s="16">
        <v>80000</v>
      </c>
      <c r="J281" s="100">
        <f t="shared" si="21"/>
        <v>480000</v>
      </c>
      <c r="K281" s="71">
        <f>H279</f>
        <v>330</v>
      </c>
      <c r="L281" s="36"/>
    </row>
    <row r="282" spans="1:12" x14ac:dyDescent="0.25">
      <c r="A282" s="9">
        <v>20</v>
      </c>
      <c r="B282" s="7" t="s">
        <v>291</v>
      </c>
      <c r="C282" s="11" t="s">
        <v>18</v>
      </c>
      <c r="D282" s="16">
        <f>'MEI 2023'!H276</f>
        <v>77</v>
      </c>
      <c r="E282" s="139"/>
      <c r="F282" s="16">
        <f t="shared" si="19"/>
        <v>77</v>
      </c>
      <c r="G282" s="198">
        <v>3</v>
      </c>
      <c r="H282" s="16">
        <f t="shared" si="20"/>
        <v>74</v>
      </c>
      <c r="I282" s="16">
        <v>3996</v>
      </c>
      <c r="J282" s="100">
        <f t="shared" si="21"/>
        <v>295704</v>
      </c>
      <c r="K282" s="71">
        <f>H280</f>
        <v>168000</v>
      </c>
      <c r="L282" s="36"/>
    </row>
    <row r="283" spans="1:12" x14ac:dyDescent="0.25">
      <c r="A283" s="2">
        <v>21</v>
      </c>
      <c r="B283" s="7" t="s">
        <v>292</v>
      </c>
      <c r="C283" s="11" t="s">
        <v>18</v>
      </c>
      <c r="D283" s="16">
        <f>'MEI 2023'!H277</f>
        <v>19</v>
      </c>
      <c r="E283" s="139"/>
      <c r="F283" s="16">
        <f t="shared" si="19"/>
        <v>19</v>
      </c>
      <c r="G283" s="95"/>
      <c r="H283" s="16">
        <f t="shared" si="20"/>
        <v>19</v>
      </c>
      <c r="I283" s="16">
        <v>8800</v>
      </c>
      <c r="J283" s="100">
        <f t="shared" si="21"/>
        <v>167200</v>
      </c>
      <c r="K283" s="71">
        <v>9</v>
      </c>
      <c r="L283" s="36"/>
    </row>
    <row r="284" spans="1:12" x14ac:dyDescent="0.25">
      <c r="A284" s="2">
        <v>22</v>
      </c>
      <c r="B284" s="10" t="s">
        <v>206</v>
      </c>
      <c r="C284" s="31" t="s">
        <v>18</v>
      </c>
      <c r="D284" s="16">
        <f>'MEI 2023'!H278</f>
        <v>500</v>
      </c>
      <c r="E284" s="139"/>
      <c r="F284" s="16">
        <f t="shared" si="19"/>
        <v>500</v>
      </c>
      <c r="G284" s="95">
        <v>50</v>
      </c>
      <c r="H284" s="16">
        <f t="shared" si="20"/>
        <v>450</v>
      </c>
      <c r="I284" s="16">
        <v>1942.5</v>
      </c>
      <c r="J284" s="100">
        <f t="shared" si="21"/>
        <v>874125</v>
      </c>
      <c r="K284" s="67">
        <v>64</v>
      </c>
      <c r="L284" s="94"/>
    </row>
    <row r="285" spans="1:12" x14ac:dyDescent="0.25">
      <c r="A285" s="2">
        <v>23</v>
      </c>
      <c r="B285" s="33" t="s">
        <v>224</v>
      </c>
      <c r="C285" s="35" t="s">
        <v>18</v>
      </c>
      <c r="D285" s="16">
        <f>'MEI 2023'!H279</f>
        <v>140</v>
      </c>
      <c r="E285" s="139"/>
      <c r="F285" s="16">
        <f t="shared" si="19"/>
        <v>140</v>
      </c>
      <c r="G285" s="95"/>
      <c r="H285" s="16">
        <f t="shared" si="20"/>
        <v>140</v>
      </c>
      <c r="I285" s="16">
        <v>1650</v>
      </c>
      <c r="J285" s="100">
        <f t="shared" si="21"/>
        <v>231000</v>
      </c>
      <c r="K285" s="67"/>
      <c r="L285" s="94"/>
    </row>
    <row r="286" spans="1:12" x14ac:dyDescent="0.25">
      <c r="A286" s="2">
        <v>24</v>
      </c>
      <c r="B286" s="10" t="s">
        <v>207</v>
      </c>
      <c r="C286" s="31" t="s">
        <v>18</v>
      </c>
      <c r="D286" s="16">
        <f>'MEI 2023'!H280</f>
        <v>0</v>
      </c>
      <c r="E286" s="139"/>
      <c r="F286" s="16">
        <f t="shared" si="19"/>
        <v>0</v>
      </c>
      <c r="G286" s="95"/>
      <c r="H286" s="16">
        <f t="shared" si="20"/>
        <v>0</v>
      </c>
      <c r="I286" s="10">
        <v>1165.5</v>
      </c>
      <c r="J286" s="100">
        <f t="shared" si="21"/>
        <v>0</v>
      </c>
      <c r="K286" s="67">
        <v>16</v>
      </c>
      <c r="L286" s="94"/>
    </row>
    <row r="287" spans="1:12" x14ac:dyDescent="0.25">
      <c r="A287" s="9">
        <v>25</v>
      </c>
      <c r="B287" s="7" t="s">
        <v>208</v>
      </c>
      <c r="C287" s="32" t="s">
        <v>18</v>
      </c>
      <c r="D287" s="16">
        <f>'MEI 2023'!H281</f>
        <v>690</v>
      </c>
      <c r="E287" s="139"/>
      <c r="F287" s="16">
        <f t="shared" si="19"/>
        <v>690</v>
      </c>
      <c r="G287" s="95"/>
      <c r="H287" s="16">
        <f t="shared" si="20"/>
        <v>690</v>
      </c>
      <c r="I287" s="10">
        <v>515.45000000000005</v>
      </c>
      <c r="J287" s="100">
        <f t="shared" si="21"/>
        <v>355660.50000000006</v>
      </c>
      <c r="K287" s="71">
        <f>H284</f>
        <v>450</v>
      </c>
      <c r="L287" s="36"/>
    </row>
    <row r="288" spans="1:12" x14ac:dyDescent="0.25">
      <c r="A288" s="2">
        <v>26</v>
      </c>
      <c r="B288" s="7" t="s">
        <v>209</v>
      </c>
      <c r="C288" s="32" t="s">
        <v>18</v>
      </c>
      <c r="D288" s="16">
        <f>'MEI 2023'!H282</f>
        <v>200</v>
      </c>
      <c r="E288" s="139"/>
      <c r="F288" s="16">
        <f t="shared" si="19"/>
        <v>200</v>
      </c>
      <c r="G288" s="95"/>
      <c r="H288" s="16">
        <f t="shared" si="20"/>
        <v>200</v>
      </c>
      <c r="I288" s="16">
        <v>1200</v>
      </c>
      <c r="J288" s="100">
        <f t="shared" si="21"/>
        <v>240000</v>
      </c>
      <c r="K288" s="71">
        <f t="shared" ref="K288:K290" si="22">H286</f>
        <v>0</v>
      </c>
      <c r="L288" s="36"/>
    </row>
    <row r="289" spans="1:12" x14ac:dyDescent="0.25">
      <c r="A289" s="2">
        <v>27</v>
      </c>
      <c r="B289" s="10" t="s">
        <v>210</v>
      </c>
      <c r="C289" s="31" t="s">
        <v>51</v>
      </c>
      <c r="D289" s="16">
        <f>'MEI 2023'!H283</f>
        <v>0</v>
      </c>
      <c r="E289" s="139"/>
      <c r="F289" s="16">
        <f t="shared" si="19"/>
        <v>0</v>
      </c>
      <c r="G289" s="95"/>
      <c r="H289" s="16">
        <f t="shared" si="20"/>
        <v>0</v>
      </c>
      <c r="I289" s="16">
        <v>80</v>
      </c>
      <c r="J289" s="100">
        <f t="shared" si="21"/>
        <v>0</v>
      </c>
      <c r="K289" s="71">
        <f t="shared" si="22"/>
        <v>690</v>
      </c>
      <c r="L289" s="36"/>
    </row>
    <row r="290" spans="1:12" x14ac:dyDescent="0.25">
      <c r="A290" s="2">
        <v>28</v>
      </c>
      <c r="B290" s="7" t="s">
        <v>388</v>
      </c>
      <c r="C290" s="32" t="s">
        <v>51</v>
      </c>
      <c r="D290" s="16">
        <f>'MEI 2023'!H284</f>
        <v>43600</v>
      </c>
      <c r="E290" s="139"/>
      <c r="F290" s="16">
        <f t="shared" si="19"/>
        <v>43600</v>
      </c>
      <c r="G290" s="95">
        <v>18000</v>
      </c>
      <c r="H290" s="16">
        <f t="shared" si="20"/>
        <v>25600</v>
      </c>
      <c r="I290" s="16">
        <v>138.75</v>
      </c>
      <c r="J290" s="100">
        <f t="shared" si="21"/>
        <v>3552000</v>
      </c>
      <c r="K290" s="71">
        <f t="shared" si="22"/>
        <v>200</v>
      </c>
    </row>
    <row r="291" spans="1:12" x14ac:dyDescent="0.25">
      <c r="A291" s="2">
        <v>29</v>
      </c>
      <c r="B291" s="33" t="s">
        <v>213</v>
      </c>
      <c r="C291" s="31" t="s">
        <v>51</v>
      </c>
      <c r="D291" s="16">
        <f>'MEI 2023'!H285</f>
        <v>15000</v>
      </c>
      <c r="E291" s="139"/>
      <c r="F291" s="16">
        <f t="shared" si="19"/>
        <v>15000</v>
      </c>
      <c r="G291" s="95"/>
      <c r="H291" s="16">
        <f t="shared" si="20"/>
        <v>15000</v>
      </c>
      <c r="I291" s="16">
        <v>50</v>
      </c>
      <c r="J291" s="100">
        <f t="shared" si="21"/>
        <v>750000</v>
      </c>
      <c r="K291" s="71">
        <v>24000</v>
      </c>
    </row>
    <row r="292" spans="1:12" x14ac:dyDescent="0.25">
      <c r="A292" s="2">
        <v>30</v>
      </c>
      <c r="B292" s="10" t="s">
        <v>214</v>
      </c>
      <c r="C292" s="31" t="s">
        <v>51</v>
      </c>
      <c r="D292" s="16">
        <f>'MEI 2023'!H286</f>
        <v>20000</v>
      </c>
      <c r="E292" s="139"/>
      <c r="F292" s="16">
        <f t="shared" si="19"/>
        <v>20000</v>
      </c>
      <c r="G292" s="95"/>
      <c r="H292" s="16">
        <f t="shared" si="20"/>
        <v>20000</v>
      </c>
      <c r="I292" s="16">
        <v>50</v>
      </c>
      <c r="J292" s="100">
        <f t="shared" si="21"/>
        <v>1000000</v>
      </c>
      <c r="K292" s="71">
        <f>H290</f>
        <v>25600</v>
      </c>
    </row>
    <row r="293" spans="1:12" x14ac:dyDescent="0.25">
      <c r="A293" s="2">
        <v>31</v>
      </c>
      <c r="B293" s="10" t="s">
        <v>215</v>
      </c>
      <c r="C293" s="31" t="s">
        <v>51</v>
      </c>
      <c r="D293" s="16">
        <f>'MEI 2023'!H287</f>
        <v>10000</v>
      </c>
      <c r="E293" s="154"/>
      <c r="F293" s="16">
        <f t="shared" si="19"/>
        <v>10000</v>
      </c>
      <c r="G293" s="131"/>
      <c r="H293" s="16">
        <f t="shared" si="20"/>
        <v>10000</v>
      </c>
      <c r="I293" s="16">
        <v>50</v>
      </c>
      <c r="J293" s="100">
        <f t="shared" si="21"/>
        <v>500000</v>
      </c>
      <c r="K293" s="71">
        <f t="shared" ref="K293:K296" si="23">H291</f>
        <v>15000</v>
      </c>
    </row>
    <row r="294" spans="1:12" x14ac:dyDescent="0.25">
      <c r="A294" s="9">
        <v>32</v>
      </c>
      <c r="B294" s="33" t="s">
        <v>216</v>
      </c>
      <c r="C294" s="31" t="s">
        <v>51</v>
      </c>
      <c r="D294" s="16">
        <f>'MEI 2023'!H288</f>
        <v>15000</v>
      </c>
      <c r="E294" s="139"/>
      <c r="F294" s="16">
        <f t="shared" si="19"/>
        <v>15000</v>
      </c>
      <c r="G294" s="95"/>
      <c r="H294" s="16">
        <f t="shared" si="20"/>
        <v>15000</v>
      </c>
      <c r="I294" s="16">
        <v>50</v>
      </c>
      <c r="J294" s="100">
        <f t="shared" si="21"/>
        <v>750000</v>
      </c>
      <c r="K294" s="71">
        <f t="shared" si="23"/>
        <v>20000</v>
      </c>
    </row>
    <row r="295" spans="1:12" x14ac:dyDescent="0.25">
      <c r="A295" s="2">
        <v>33</v>
      </c>
      <c r="B295" s="10" t="s">
        <v>217</v>
      </c>
      <c r="C295" s="31" t="s">
        <v>18</v>
      </c>
      <c r="D295" s="16">
        <f>'MEI 2023'!H289</f>
        <v>2900</v>
      </c>
      <c r="E295" s="139"/>
      <c r="F295" s="16">
        <f t="shared" si="19"/>
        <v>2900</v>
      </c>
      <c r="G295" s="95">
        <v>400</v>
      </c>
      <c r="H295" s="16">
        <f t="shared" si="20"/>
        <v>2500</v>
      </c>
      <c r="I295" s="16">
        <v>255.3</v>
      </c>
      <c r="J295" s="100">
        <f t="shared" si="21"/>
        <v>638250</v>
      </c>
      <c r="K295" s="71">
        <f t="shared" si="23"/>
        <v>10000</v>
      </c>
    </row>
    <row r="296" spans="1:12" x14ac:dyDescent="0.25">
      <c r="A296" s="2">
        <v>34</v>
      </c>
      <c r="B296" s="33" t="s">
        <v>360</v>
      </c>
      <c r="C296" s="34" t="s">
        <v>51</v>
      </c>
      <c r="D296" s="16">
        <f>'MEI 2023'!H290</f>
        <v>50</v>
      </c>
      <c r="E296" s="139"/>
      <c r="F296" s="16">
        <f t="shared" si="19"/>
        <v>50</v>
      </c>
      <c r="G296" s="95"/>
      <c r="H296" s="16">
        <f t="shared" si="20"/>
        <v>50</v>
      </c>
      <c r="I296" s="16">
        <v>4000</v>
      </c>
      <c r="J296" s="100">
        <f t="shared" si="21"/>
        <v>200000</v>
      </c>
      <c r="K296" s="71">
        <f t="shared" si="23"/>
        <v>15000</v>
      </c>
    </row>
    <row r="297" spans="1:12" x14ac:dyDescent="0.25">
      <c r="A297" s="2">
        <v>35</v>
      </c>
      <c r="B297" s="12" t="s">
        <v>219</v>
      </c>
      <c r="C297" s="34" t="s">
        <v>51</v>
      </c>
      <c r="D297" s="16">
        <f>'MEI 2023'!H291</f>
        <v>120</v>
      </c>
      <c r="E297" s="139"/>
      <c r="F297" s="16">
        <f t="shared" si="19"/>
        <v>120</v>
      </c>
      <c r="G297" s="95"/>
      <c r="H297" s="16">
        <f t="shared" si="20"/>
        <v>120</v>
      </c>
      <c r="I297" s="16">
        <v>300</v>
      </c>
      <c r="J297" s="100">
        <f t="shared" si="21"/>
        <v>36000</v>
      </c>
      <c r="K297" s="74">
        <v>1300</v>
      </c>
      <c r="L297" s="94"/>
    </row>
    <row r="298" spans="1:12" x14ac:dyDescent="0.25">
      <c r="A298" s="2">
        <v>36</v>
      </c>
      <c r="B298" s="12" t="s">
        <v>220</v>
      </c>
      <c r="C298" s="34" t="s">
        <v>51</v>
      </c>
      <c r="D298" s="16">
        <f>'MEI 2023'!H292</f>
        <v>3760</v>
      </c>
      <c r="E298" s="139"/>
      <c r="F298" s="16">
        <f t="shared" si="19"/>
        <v>3760</v>
      </c>
      <c r="G298" s="95"/>
      <c r="H298" s="16">
        <f t="shared" si="20"/>
        <v>3760</v>
      </c>
      <c r="I298" s="16">
        <v>165</v>
      </c>
      <c r="J298" s="100">
        <f t="shared" si="21"/>
        <v>620400</v>
      </c>
      <c r="K298" s="71">
        <f>H296</f>
        <v>50</v>
      </c>
    </row>
    <row r="299" spans="1:12" x14ac:dyDescent="0.25">
      <c r="A299" s="2">
        <v>37</v>
      </c>
      <c r="B299" s="12" t="s">
        <v>221</v>
      </c>
      <c r="C299" s="34" t="s">
        <v>51</v>
      </c>
      <c r="D299" s="16">
        <f>'MEI 2023'!H293</f>
        <v>43656</v>
      </c>
      <c r="E299" s="139"/>
      <c r="F299" s="16">
        <f t="shared" si="19"/>
        <v>43656</v>
      </c>
      <c r="G299" s="95"/>
      <c r="H299" s="16">
        <f t="shared" si="20"/>
        <v>43656</v>
      </c>
      <c r="I299" s="16">
        <v>99.9</v>
      </c>
      <c r="J299" s="100">
        <f t="shared" si="21"/>
        <v>4361234.4000000004</v>
      </c>
      <c r="K299" s="71">
        <f>H297</f>
        <v>120</v>
      </c>
    </row>
    <row r="300" spans="1:12" x14ac:dyDescent="0.25">
      <c r="A300" s="2">
        <v>38</v>
      </c>
      <c r="B300" s="33" t="s">
        <v>222</v>
      </c>
      <c r="C300" s="34" t="s">
        <v>18</v>
      </c>
      <c r="D300" s="16">
        <f>'MEI 2023'!H294</f>
        <v>350</v>
      </c>
      <c r="E300" s="139"/>
      <c r="F300" s="16">
        <f t="shared" si="19"/>
        <v>350</v>
      </c>
      <c r="G300" s="95"/>
      <c r="H300" s="16">
        <f t="shared" si="20"/>
        <v>350</v>
      </c>
      <c r="I300" s="16">
        <v>2420</v>
      </c>
      <c r="J300" s="100">
        <f t="shared" si="21"/>
        <v>847000</v>
      </c>
      <c r="K300" s="74">
        <v>3800</v>
      </c>
    </row>
    <row r="301" spans="1:12" x14ac:dyDescent="0.25">
      <c r="A301" s="9">
        <v>39</v>
      </c>
      <c r="B301" s="33" t="s">
        <v>223</v>
      </c>
      <c r="C301" s="35" t="s">
        <v>51</v>
      </c>
      <c r="D301" s="16">
        <f>'MEI 2023'!H295</f>
        <v>1500</v>
      </c>
      <c r="E301" s="139"/>
      <c r="F301" s="16">
        <f t="shared" si="19"/>
        <v>1500</v>
      </c>
      <c r="G301" s="95"/>
      <c r="H301" s="16">
        <f t="shared" si="20"/>
        <v>1500</v>
      </c>
      <c r="I301" s="16">
        <v>400</v>
      </c>
      <c r="J301" s="100">
        <f t="shared" si="21"/>
        <v>600000</v>
      </c>
      <c r="K301" s="71">
        <f>H299</f>
        <v>43656</v>
      </c>
    </row>
    <row r="302" spans="1:12" x14ac:dyDescent="0.25">
      <c r="A302" s="2">
        <v>40</v>
      </c>
      <c r="B302" s="12" t="s">
        <v>293</v>
      </c>
      <c r="C302" s="34" t="s">
        <v>18</v>
      </c>
      <c r="D302" s="16">
        <f>'MEI 2023'!H296</f>
        <v>295</v>
      </c>
      <c r="E302" s="154"/>
      <c r="F302" s="16">
        <f t="shared" si="19"/>
        <v>295</v>
      </c>
      <c r="G302" s="131">
        <v>62</v>
      </c>
      <c r="H302" s="16">
        <f t="shared" si="20"/>
        <v>233</v>
      </c>
      <c r="I302" s="16">
        <v>11100</v>
      </c>
      <c r="J302" s="100">
        <f t="shared" si="21"/>
        <v>2586300</v>
      </c>
      <c r="K302" s="71">
        <f t="shared" ref="K302" si="24">H300</f>
        <v>350</v>
      </c>
    </row>
    <row r="303" spans="1:12" x14ac:dyDescent="0.25">
      <c r="A303" s="2">
        <v>41</v>
      </c>
      <c r="B303" s="33" t="s">
        <v>225</v>
      </c>
      <c r="C303" s="34" t="s">
        <v>18</v>
      </c>
      <c r="D303" s="16">
        <f>'MEI 2023'!H297</f>
        <v>350</v>
      </c>
      <c r="E303" s="139"/>
      <c r="F303" s="16">
        <f t="shared" si="19"/>
        <v>350</v>
      </c>
      <c r="G303" s="95">
        <v>100</v>
      </c>
      <c r="H303" s="16">
        <f t="shared" si="20"/>
        <v>250</v>
      </c>
      <c r="I303" s="16">
        <v>3000</v>
      </c>
      <c r="J303" s="100">
        <f t="shared" si="21"/>
        <v>750000</v>
      </c>
      <c r="K303" s="71">
        <f>H302</f>
        <v>233</v>
      </c>
    </row>
    <row r="304" spans="1:12" x14ac:dyDescent="0.25">
      <c r="A304" s="2">
        <v>42</v>
      </c>
      <c r="B304" s="33" t="s">
        <v>226</v>
      </c>
      <c r="C304" s="34" t="s">
        <v>129</v>
      </c>
      <c r="D304" s="16">
        <f>'MEI 2023'!H298</f>
        <v>130</v>
      </c>
      <c r="E304" s="139"/>
      <c r="F304" s="16">
        <f t="shared" si="19"/>
        <v>130</v>
      </c>
      <c r="G304" s="95">
        <v>85</v>
      </c>
      <c r="H304" s="16">
        <f t="shared" si="20"/>
        <v>45</v>
      </c>
      <c r="I304" s="16">
        <v>135</v>
      </c>
      <c r="J304" s="100">
        <f t="shared" si="21"/>
        <v>6075</v>
      </c>
      <c r="K304" s="71">
        <f>H285</f>
        <v>140</v>
      </c>
    </row>
    <row r="305" spans="1:17" x14ac:dyDescent="0.25">
      <c r="A305" s="2">
        <v>43</v>
      </c>
      <c r="B305" s="12" t="s">
        <v>91</v>
      </c>
      <c r="C305" s="35" t="s">
        <v>18</v>
      </c>
      <c r="D305" s="16">
        <f>'MEI 2023'!H299</f>
        <v>29</v>
      </c>
      <c r="E305" s="139"/>
      <c r="F305" s="16">
        <f t="shared" si="19"/>
        <v>29</v>
      </c>
      <c r="G305" s="95">
        <v>2</v>
      </c>
      <c r="H305" s="16">
        <f t="shared" si="20"/>
        <v>27</v>
      </c>
      <c r="I305" s="16">
        <v>8500</v>
      </c>
      <c r="J305" s="100">
        <f t="shared" si="21"/>
        <v>229500</v>
      </c>
      <c r="K305" s="74">
        <v>800</v>
      </c>
      <c r="L305" s="94"/>
    </row>
    <row r="306" spans="1:17" x14ac:dyDescent="0.25">
      <c r="A306" s="2">
        <v>44</v>
      </c>
      <c r="B306" s="33" t="s">
        <v>249</v>
      </c>
      <c r="C306" s="35" t="s">
        <v>70</v>
      </c>
      <c r="D306" s="16">
        <f>'MEI 2023'!H300</f>
        <v>160</v>
      </c>
      <c r="E306" s="145"/>
      <c r="F306" s="16">
        <f t="shared" si="19"/>
        <v>160</v>
      </c>
      <c r="G306" s="110"/>
      <c r="H306" s="16">
        <f t="shared" si="20"/>
        <v>160</v>
      </c>
      <c r="I306" s="16">
        <v>910</v>
      </c>
      <c r="J306" s="100">
        <f t="shared" si="21"/>
        <v>145600</v>
      </c>
      <c r="K306" s="74">
        <v>205</v>
      </c>
      <c r="L306" s="94"/>
    </row>
    <row r="307" spans="1:17" x14ac:dyDescent="0.25">
      <c r="A307" s="2">
        <v>45</v>
      </c>
      <c r="B307" s="33" t="s">
        <v>257</v>
      </c>
      <c r="C307" s="35" t="s">
        <v>18</v>
      </c>
      <c r="D307" s="16">
        <f>'MEI 2023'!H301</f>
        <v>1000</v>
      </c>
      <c r="E307" s="145"/>
      <c r="F307" s="16">
        <f t="shared" si="19"/>
        <v>1000</v>
      </c>
      <c r="G307" s="110">
        <v>200</v>
      </c>
      <c r="H307" s="16">
        <f t="shared" si="20"/>
        <v>800</v>
      </c>
      <c r="I307" s="8">
        <v>7215</v>
      </c>
      <c r="J307" s="117">
        <f t="shared" si="21"/>
        <v>5772000</v>
      </c>
      <c r="K307" s="72">
        <v>38</v>
      </c>
    </row>
    <row r="308" spans="1:17" x14ac:dyDescent="0.25">
      <c r="A308" s="9">
        <v>46</v>
      </c>
      <c r="B308" s="33" t="s">
        <v>272</v>
      </c>
      <c r="C308" s="34" t="s">
        <v>18</v>
      </c>
      <c r="D308" s="16">
        <f>'MEI 2023'!H302</f>
        <v>928</v>
      </c>
      <c r="E308" s="139"/>
      <c r="F308" s="16">
        <f t="shared" si="19"/>
        <v>928</v>
      </c>
      <c r="G308" s="95"/>
      <c r="H308" s="16">
        <f t="shared" si="20"/>
        <v>928</v>
      </c>
      <c r="I308" s="16">
        <v>777</v>
      </c>
      <c r="J308" s="95">
        <f t="shared" si="21"/>
        <v>721056</v>
      </c>
      <c r="K308" s="72">
        <v>160</v>
      </c>
    </row>
    <row r="309" spans="1:17" x14ac:dyDescent="0.25">
      <c r="A309" s="2">
        <v>47</v>
      </c>
      <c r="B309" s="33" t="s">
        <v>273</v>
      </c>
      <c r="C309" s="34" t="s">
        <v>18</v>
      </c>
      <c r="D309" s="16">
        <f>'MEI 2023'!H303</f>
        <v>2076</v>
      </c>
      <c r="E309" s="139"/>
      <c r="F309" s="16">
        <f t="shared" si="19"/>
        <v>2076</v>
      </c>
      <c r="G309" s="95"/>
      <c r="H309" s="16">
        <f t="shared" si="20"/>
        <v>2076</v>
      </c>
      <c r="I309" s="16">
        <v>225</v>
      </c>
      <c r="J309" s="95">
        <f t="shared" si="21"/>
        <v>467100</v>
      </c>
      <c r="K309" s="73">
        <v>500</v>
      </c>
    </row>
    <row r="310" spans="1:17" x14ac:dyDescent="0.25">
      <c r="A310" s="2">
        <v>48</v>
      </c>
      <c r="B310" s="33" t="s">
        <v>274</v>
      </c>
      <c r="C310" s="34" t="s">
        <v>18</v>
      </c>
      <c r="D310" s="16">
        <f>'MEI 2023'!H304</f>
        <v>3692</v>
      </c>
      <c r="E310" s="139"/>
      <c r="F310" s="16">
        <f t="shared" si="19"/>
        <v>3692</v>
      </c>
      <c r="G310" s="95"/>
      <c r="H310" s="16">
        <f t="shared" si="20"/>
        <v>3692</v>
      </c>
      <c r="I310" s="16">
        <v>225</v>
      </c>
      <c r="J310" s="95">
        <f t="shared" si="21"/>
        <v>830700</v>
      </c>
      <c r="K310" s="93"/>
    </row>
    <row r="311" spans="1:17" x14ac:dyDescent="0.25">
      <c r="A311" s="2">
        <v>49</v>
      </c>
      <c r="B311" s="33" t="s">
        <v>275</v>
      </c>
      <c r="C311" s="34" t="s">
        <v>18</v>
      </c>
      <c r="D311" s="16">
        <f>'MEI 2023'!H305</f>
        <v>192</v>
      </c>
      <c r="E311" s="139"/>
      <c r="F311" s="16">
        <f t="shared" si="19"/>
        <v>192</v>
      </c>
      <c r="G311" s="95"/>
      <c r="H311" s="16">
        <f t="shared" si="20"/>
        <v>192</v>
      </c>
      <c r="I311" s="16">
        <v>225</v>
      </c>
      <c r="J311" s="95">
        <f t="shared" si="21"/>
        <v>43200</v>
      </c>
      <c r="K311" s="93"/>
    </row>
    <row r="312" spans="1:17" x14ac:dyDescent="0.25">
      <c r="A312" s="2">
        <v>50</v>
      </c>
      <c r="B312" s="33" t="s">
        <v>276</v>
      </c>
      <c r="C312" s="34" t="s">
        <v>18</v>
      </c>
      <c r="D312" s="16">
        <f>'MEI 2023'!H306</f>
        <v>300</v>
      </c>
      <c r="E312" s="139"/>
      <c r="F312" s="16">
        <f t="shared" si="19"/>
        <v>300</v>
      </c>
      <c r="G312" s="95"/>
      <c r="H312" s="16">
        <f t="shared" si="20"/>
        <v>300</v>
      </c>
      <c r="I312" s="16">
        <v>225</v>
      </c>
      <c r="J312" s="95">
        <f t="shared" si="21"/>
        <v>67500</v>
      </c>
      <c r="K312" s="93"/>
    </row>
    <row r="313" spans="1:17" x14ac:dyDescent="0.25">
      <c r="A313" s="2">
        <v>51</v>
      </c>
      <c r="B313" s="33" t="s">
        <v>277</v>
      </c>
      <c r="C313" s="34" t="s">
        <v>51</v>
      </c>
      <c r="D313" s="16">
        <f>'MEI 2023'!H307</f>
        <v>4800</v>
      </c>
      <c r="E313" s="139"/>
      <c r="F313" s="16">
        <f t="shared" si="19"/>
        <v>4800</v>
      </c>
      <c r="G313" s="95"/>
      <c r="H313" s="16">
        <f t="shared" si="20"/>
        <v>4800</v>
      </c>
      <c r="I313" s="16">
        <v>1200</v>
      </c>
      <c r="J313" s="95">
        <f t="shared" si="21"/>
        <v>5760000</v>
      </c>
      <c r="K313" s="93"/>
    </row>
    <row r="314" spans="1:17" x14ac:dyDescent="0.25">
      <c r="A314" s="2">
        <v>52</v>
      </c>
      <c r="B314" s="267" t="s">
        <v>278</v>
      </c>
      <c r="C314" s="35" t="s">
        <v>51</v>
      </c>
      <c r="D314" s="8">
        <f>'MEI 2023'!H308</f>
        <v>3500</v>
      </c>
      <c r="E314" s="145"/>
      <c r="F314" s="8">
        <f t="shared" si="19"/>
        <v>3500</v>
      </c>
      <c r="G314" s="110"/>
      <c r="H314" s="8">
        <f t="shared" si="20"/>
        <v>3500</v>
      </c>
      <c r="I314" s="8">
        <v>1470.75</v>
      </c>
      <c r="J314" s="110">
        <f t="shared" si="21"/>
        <v>5147625</v>
      </c>
      <c r="K314" s="93"/>
    </row>
    <row r="315" spans="1:17" x14ac:dyDescent="0.25">
      <c r="A315" s="14">
        <v>53</v>
      </c>
      <c r="B315" s="13" t="s">
        <v>389</v>
      </c>
      <c r="C315" s="268" t="s">
        <v>51</v>
      </c>
      <c r="D315" s="17">
        <f>'MEI 2023'!H309</f>
        <v>200000</v>
      </c>
      <c r="E315" s="142"/>
      <c r="F315" s="17">
        <f>D315+E315</f>
        <v>200000</v>
      </c>
      <c r="G315" s="108"/>
      <c r="H315" s="17">
        <f>F315-G315</f>
        <v>200000</v>
      </c>
      <c r="I315" s="17">
        <v>138.75</v>
      </c>
      <c r="J315" s="108">
        <f>H315*I315</f>
        <v>27750000</v>
      </c>
      <c r="K315" s="93"/>
    </row>
    <row r="316" spans="1:17" x14ac:dyDescent="0.25">
      <c r="A316" s="2"/>
      <c r="B316" s="408" t="s">
        <v>264</v>
      </c>
      <c r="C316" s="408"/>
      <c r="D316" s="408"/>
      <c r="E316" s="408"/>
      <c r="F316" s="408"/>
      <c r="G316" s="408"/>
      <c r="H316" s="409"/>
      <c r="I316" s="408">
        <f>SUM(J263:J314)</f>
        <v>146580209.90000001</v>
      </c>
      <c r="J316" s="409"/>
      <c r="K316" s="93"/>
    </row>
    <row r="317" spans="1:17" x14ac:dyDescent="0.25">
      <c r="K317" s="93"/>
    </row>
    <row r="318" spans="1:17" ht="15.75" x14ac:dyDescent="0.25">
      <c r="A318" s="377" t="s">
        <v>235</v>
      </c>
      <c r="B318" s="377"/>
      <c r="C318" s="377"/>
      <c r="D318" s="377"/>
      <c r="E318" s="377"/>
      <c r="F318" s="377"/>
      <c r="G318" s="377"/>
      <c r="H318" s="377"/>
      <c r="I318" s="377"/>
      <c r="J318" s="377"/>
    </row>
    <row r="319" spans="1:17" ht="15.75" x14ac:dyDescent="0.25">
      <c r="A319" s="377" t="s">
        <v>236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7" s="180" customFormat="1" ht="15.75" customHeight="1" x14ac:dyDescent="0.25">
      <c r="A320" s="378" t="str">
        <f>A200</f>
        <v>Bulan : JUNI 2023</v>
      </c>
      <c r="B320" s="378"/>
      <c r="C320" s="378"/>
      <c r="D320" s="378"/>
      <c r="E320" s="378"/>
      <c r="F320" s="378"/>
      <c r="G320" s="378"/>
      <c r="H320" s="378"/>
      <c r="I320" s="378"/>
      <c r="J320" s="378"/>
      <c r="L320"/>
      <c r="M320"/>
      <c r="N320"/>
      <c r="O320"/>
      <c r="P320"/>
      <c r="Q320"/>
    </row>
    <row r="321" spans="1:17" s="180" customFormat="1" ht="15.75" customHeight="1" x14ac:dyDescent="0.25">
      <c r="A321" s="175" t="s">
        <v>372</v>
      </c>
      <c r="B321" s="175"/>
      <c r="C321" s="175"/>
      <c r="D321" s="175"/>
      <c r="E321" s="157"/>
      <c r="F321" s="175"/>
      <c r="G321" s="119"/>
      <c r="H321" s="175"/>
      <c r="I321" s="175"/>
      <c r="J321" s="119"/>
      <c r="L321"/>
      <c r="M321"/>
      <c r="N321"/>
      <c r="O321"/>
      <c r="P321"/>
      <c r="Q321"/>
    </row>
    <row r="322" spans="1:17" s="180" customFormat="1" x14ac:dyDescent="0.25">
      <c r="A322" s="175"/>
      <c r="B322" s="175"/>
      <c r="C322" s="175"/>
      <c r="D322" s="175"/>
      <c r="E322" s="157"/>
      <c r="F322" s="175"/>
      <c r="G322" s="119"/>
      <c r="H322" s="175"/>
      <c r="I322" s="175"/>
      <c r="J322" s="119"/>
      <c r="L322"/>
      <c r="M322"/>
      <c r="N322"/>
      <c r="O322"/>
      <c r="P322"/>
      <c r="Q322"/>
    </row>
    <row r="323" spans="1:17" s="180" customFormat="1" x14ac:dyDescent="0.25">
      <c r="A323" s="389" t="s">
        <v>3</v>
      </c>
      <c r="B323" s="389" t="s">
        <v>4</v>
      </c>
      <c r="C323" s="389" t="s">
        <v>153</v>
      </c>
      <c r="D323" s="1" t="s">
        <v>6</v>
      </c>
      <c r="E323" s="147" t="s">
        <v>7</v>
      </c>
      <c r="F323" s="389" t="s">
        <v>8</v>
      </c>
      <c r="G323" s="112" t="s">
        <v>7</v>
      </c>
      <c r="H323" s="389" t="s">
        <v>6</v>
      </c>
      <c r="I323" s="1" t="s">
        <v>263</v>
      </c>
      <c r="J323" s="112" t="s">
        <v>8</v>
      </c>
      <c r="L323"/>
      <c r="M323"/>
      <c r="N323"/>
      <c r="O323"/>
      <c r="P323"/>
      <c r="Q323"/>
    </row>
    <row r="324" spans="1:17" s="180" customFormat="1" x14ac:dyDescent="0.25">
      <c r="A324" s="390"/>
      <c r="B324" s="390"/>
      <c r="C324" s="390"/>
      <c r="D324" s="54" t="s">
        <v>237</v>
      </c>
      <c r="E324" s="140" t="s">
        <v>10</v>
      </c>
      <c r="F324" s="390"/>
      <c r="G324" s="120" t="s">
        <v>11</v>
      </c>
      <c r="H324" s="390"/>
      <c r="I324" s="54" t="s">
        <v>5</v>
      </c>
      <c r="J324" s="120" t="s">
        <v>263</v>
      </c>
      <c r="L324"/>
      <c r="M324"/>
      <c r="N324"/>
      <c r="O324"/>
      <c r="P324"/>
      <c r="Q324"/>
    </row>
    <row r="325" spans="1:17" s="180" customFormat="1" x14ac:dyDescent="0.25">
      <c r="A325" s="82">
        <v>1</v>
      </c>
      <c r="B325" s="82">
        <v>2</v>
      </c>
      <c r="C325" s="82">
        <v>3</v>
      </c>
      <c r="D325" s="3">
        <v>4</v>
      </c>
      <c r="E325" s="137">
        <v>5</v>
      </c>
      <c r="F325" s="82">
        <v>6</v>
      </c>
      <c r="G325" s="104">
        <v>7</v>
      </c>
      <c r="H325" s="82">
        <v>8</v>
      </c>
      <c r="I325" s="3">
        <v>9</v>
      </c>
      <c r="J325" s="104">
        <v>10</v>
      </c>
      <c r="L325"/>
      <c r="M325"/>
      <c r="N325"/>
      <c r="O325"/>
      <c r="P325"/>
      <c r="Q325"/>
    </row>
    <row r="326" spans="1:17" s="180" customFormat="1" x14ac:dyDescent="0.25">
      <c r="A326" s="2"/>
      <c r="B326" s="2"/>
      <c r="C326" s="2"/>
      <c r="D326" s="2"/>
      <c r="E326" s="156"/>
      <c r="F326" s="2"/>
      <c r="G326" s="133"/>
      <c r="H326" s="2"/>
      <c r="I326" s="5"/>
      <c r="J326" s="121"/>
      <c r="L326"/>
      <c r="M326"/>
      <c r="N326"/>
      <c r="O326"/>
      <c r="P326"/>
      <c r="Q326"/>
    </row>
    <row r="327" spans="1:17" s="180" customFormat="1" x14ac:dyDescent="0.25">
      <c r="A327" s="9">
        <v>1</v>
      </c>
      <c r="B327" s="10" t="s">
        <v>238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2</v>
      </c>
      <c r="B328" s="10" t="s">
        <v>239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>
        <v>3</v>
      </c>
      <c r="B329" s="10" t="s">
        <v>240</v>
      </c>
      <c r="C329" s="10"/>
      <c r="D329" s="7"/>
      <c r="E329" s="145"/>
      <c r="F329" s="8"/>
      <c r="G329" s="110"/>
      <c r="H329" s="8"/>
      <c r="I329" s="16"/>
      <c r="J329" s="118"/>
      <c r="L329"/>
      <c r="M329"/>
      <c r="N329"/>
      <c r="O329"/>
      <c r="P329"/>
      <c r="Q329"/>
    </row>
    <row r="330" spans="1:17" s="180" customFormat="1" x14ac:dyDescent="0.25">
      <c r="A330" s="9">
        <v>4</v>
      </c>
      <c r="B330" s="10" t="s">
        <v>241</v>
      </c>
      <c r="C330" s="9" t="s">
        <v>242</v>
      </c>
      <c r="D330" s="16">
        <f>'MEI 2023'!H324</f>
        <v>23</v>
      </c>
      <c r="E330" s="139">
        <v>25</v>
      </c>
      <c r="F330" s="16">
        <f>D330+E330</f>
        <v>48</v>
      </c>
      <c r="G330" s="95">
        <v>20</v>
      </c>
      <c r="H330" s="16">
        <f>F330-G330</f>
        <v>28</v>
      </c>
      <c r="I330" s="16">
        <v>1300500</v>
      </c>
      <c r="J330" s="118">
        <f>I330*H330</f>
        <v>36414000</v>
      </c>
      <c r="L330"/>
      <c r="M330"/>
      <c r="N330"/>
      <c r="O330"/>
      <c r="P330"/>
      <c r="Q330"/>
    </row>
    <row r="331" spans="1:17" s="180" customFormat="1" x14ac:dyDescent="0.25">
      <c r="A331" s="9">
        <v>5</v>
      </c>
      <c r="B331" s="10" t="s">
        <v>243</v>
      </c>
      <c r="C331" s="9" t="s">
        <v>242</v>
      </c>
      <c r="D331" s="16">
        <f>'MEI 2023'!H325</f>
        <v>17</v>
      </c>
      <c r="E331" s="139">
        <v>15</v>
      </c>
      <c r="F331" s="16">
        <f>D331+E331</f>
        <v>32</v>
      </c>
      <c r="G331" s="95">
        <v>13</v>
      </c>
      <c r="H331" s="16">
        <f>F331-G331</f>
        <v>19</v>
      </c>
      <c r="I331" s="16">
        <v>220500</v>
      </c>
      <c r="J331" s="118">
        <f>I331*H331</f>
        <v>4189500</v>
      </c>
      <c r="L331"/>
      <c r="M331"/>
      <c r="N331"/>
      <c r="O331"/>
      <c r="P331"/>
      <c r="Q331"/>
    </row>
    <row r="332" spans="1:17" s="180" customFormat="1" x14ac:dyDescent="0.25">
      <c r="A332" s="9">
        <v>6</v>
      </c>
      <c r="B332" s="10" t="s">
        <v>244</v>
      </c>
      <c r="C332" s="10"/>
      <c r="D332" s="7"/>
      <c r="E332" s="145"/>
      <c r="F332" s="8"/>
      <c r="G332" s="110"/>
      <c r="H332" s="8"/>
      <c r="I332" s="16"/>
      <c r="J332" s="118"/>
      <c r="L332"/>
      <c r="M332"/>
      <c r="N332"/>
      <c r="O332"/>
      <c r="P332"/>
      <c r="Q332"/>
    </row>
    <row r="333" spans="1:17" s="180" customFormat="1" x14ac:dyDescent="0.25">
      <c r="A333" s="9">
        <v>7</v>
      </c>
      <c r="B333" s="10" t="s">
        <v>245</v>
      </c>
      <c r="C333" s="10"/>
      <c r="D333" s="7"/>
      <c r="E333" s="145"/>
      <c r="F333" s="8"/>
      <c r="G333" s="110"/>
      <c r="H333" s="8"/>
      <c r="I333" s="16"/>
      <c r="J333" s="118"/>
      <c r="L333"/>
      <c r="M333"/>
      <c r="N333"/>
      <c r="O333"/>
      <c r="P333"/>
      <c r="Q333"/>
    </row>
    <row r="334" spans="1:17" s="180" customFormat="1" x14ac:dyDescent="0.25">
      <c r="A334" s="9">
        <v>8</v>
      </c>
      <c r="B334" s="10" t="s">
        <v>246</v>
      </c>
      <c r="C334" s="10"/>
      <c r="D334" s="7"/>
      <c r="E334" s="145"/>
      <c r="F334" s="8"/>
      <c r="G334" s="110"/>
      <c r="H334" s="8"/>
      <c r="I334" s="16"/>
      <c r="J334" s="118"/>
      <c r="L334"/>
      <c r="M334"/>
      <c r="N334"/>
      <c r="O334"/>
      <c r="P334"/>
      <c r="Q334"/>
    </row>
    <row r="335" spans="1:17" s="180" customFormat="1" x14ac:dyDescent="0.25">
      <c r="A335" s="9"/>
      <c r="B335" s="10"/>
      <c r="C335" s="10"/>
      <c r="D335" s="10"/>
      <c r="E335" s="139"/>
      <c r="F335" s="10"/>
      <c r="G335" s="95"/>
      <c r="H335" s="10"/>
      <c r="I335" s="10"/>
      <c r="J335" s="118"/>
      <c r="L335"/>
      <c r="M335"/>
      <c r="N335"/>
      <c r="O335"/>
      <c r="P335"/>
      <c r="Q335"/>
    </row>
    <row r="336" spans="1:17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L336"/>
      <c r="M336"/>
      <c r="N336"/>
      <c r="O336"/>
      <c r="P336"/>
      <c r="Q336"/>
    </row>
    <row r="337" spans="1:17" s="180" customFormat="1" x14ac:dyDescent="0.25">
      <c r="A337" s="45"/>
      <c r="B337" s="45"/>
      <c r="C337" s="45"/>
      <c r="D337" s="45"/>
      <c r="E337" s="156"/>
      <c r="F337" s="45"/>
      <c r="G337" s="117"/>
      <c r="H337" s="45"/>
      <c r="I337" s="7"/>
      <c r="J337" s="122"/>
      <c r="L337"/>
      <c r="M337"/>
      <c r="N337"/>
      <c r="O337"/>
      <c r="P337"/>
      <c r="Q337"/>
    </row>
    <row r="338" spans="1:17" s="180" customFormat="1" x14ac:dyDescent="0.25">
      <c r="A338" s="87"/>
      <c r="B338" s="372" t="s">
        <v>264</v>
      </c>
      <c r="C338" s="372"/>
      <c r="D338" s="372"/>
      <c r="E338" s="372"/>
      <c r="F338" s="372"/>
      <c r="G338" s="372"/>
      <c r="H338" s="373"/>
      <c r="I338" s="374">
        <f>SUM(J330:J331)</f>
        <v>40603500</v>
      </c>
      <c r="J338" s="373"/>
      <c r="L338"/>
      <c r="M338"/>
      <c r="N338"/>
      <c r="O338"/>
      <c r="P338"/>
      <c r="Q338"/>
    </row>
    <row r="339" spans="1:17" s="180" customFormat="1" x14ac:dyDescent="0.25">
      <c r="A339"/>
      <c r="E339" s="158"/>
      <c r="G339" s="123"/>
      <c r="I339" s="181"/>
      <c r="J339" s="123"/>
      <c r="L339"/>
      <c r="M339"/>
      <c r="N339"/>
      <c r="O339"/>
      <c r="P339"/>
      <c r="Q339"/>
    </row>
    <row r="340" spans="1:17" s="180" customFormat="1" x14ac:dyDescent="0.25">
      <c r="A340"/>
      <c r="E340" s="158"/>
      <c r="G340" s="123"/>
      <c r="I340" s="181"/>
      <c r="J340" s="123"/>
      <c r="L340"/>
      <c r="M340"/>
      <c r="N340"/>
      <c r="O340"/>
      <c r="P340"/>
      <c r="Q340"/>
    </row>
    <row r="341" spans="1:17" x14ac:dyDescent="0.25">
      <c r="E341" s="368" t="s">
        <v>2</v>
      </c>
      <c r="F341" s="368"/>
      <c r="G341" s="368"/>
      <c r="H341" t="s">
        <v>270</v>
      </c>
      <c r="I341" s="369">
        <f>I144</f>
        <v>299938485</v>
      </c>
      <c r="J341" s="369"/>
    </row>
    <row r="342" spans="1:17" x14ac:dyDescent="0.25">
      <c r="E342" s="368" t="s">
        <v>152</v>
      </c>
      <c r="F342" s="368"/>
      <c r="G342" s="368"/>
      <c r="H342" t="s">
        <v>270</v>
      </c>
      <c r="I342" s="369">
        <f>I253</f>
        <v>166400486.67000002</v>
      </c>
      <c r="J342" s="369"/>
    </row>
    <row r="343" spans="1:17" x14ac:dyDescent="0.25">
      <c r="E343" s="368" t="s">
        <v>192</v>
      </c>
      <c r="F343" s="368"/>
      <c r="G343" s="368"/>
      <c r="H343" t="s">
        <v>270</v>
      </c>
      <c r="I343" s="369">
        <f>I316</f>
        <v>146580209.90000001</v>
      </c>
      <c r="J343" s="369"/>
    </row>
    <row r="344" spans="1:17" x14ac:dyDescent="0.25">
      <c r="E344" s="368" t="s">
        <v>227</v>
      </c>
      <c r="F344" s="368"/>
      <c r="G344" s="368"/>
      <c r="H344" t="s">
        <v>270</v>
      </c>
      <c r="I344" s="369">
        <f>I187</f>
        <v>60014870</v>
      </c>
      <c r="J344" s="369"/>
    </row>
    <row r="345" spans="1:17" x14ac:dyDescent="0.25">
      <c r="E345" s="368" t="s">
        <v>365</v>
      </c>
      <c r="F345" s="368"/>
      <c r="G345" s="368"/>
      <c r="H345" t="s">
        <v>270</v>
      </c>
      <c r="I345" s="181"/>
      <c r="J345" s="181">
        <f>I197</f>
        <v>128250000</v>
      </c>
    </row>
    <row r="346" spans="1:17" x14ac:dyDescent="0.25">
      <c r="E346" s="368" t="s">
        <v>269</v>
      </c>
      <c r="F346" s="368"/>
      <c r="G346" s="368"/>
      <c r="H346" t="s">
        <v>270</v>
      </c>
      <c r="I346" s="369">
        <f>I338</f>
        <v>40603500</v>
      </c>
      <c r="J346" s="369"/>
    </row>
    <row r="347" spans="1:17" x14ac:dyDescent="0.25">
      <c r="E347" s="368" t="s">
        <v>302</v>
      </c>
      <c r="F347" s="368"/>
      <c r="G347" s="368"/>
      <c r="H347" t="s">
        <v>270</v>
      </c>
      <c r="I347" s="407">
        <v>391191850</v>
      </c>
      <c r="J347" s="407"/>
    </row>
    <row r="348" spans="1:17" x14ac:dyDescent="0.25">
      <c r="E348" s="370" t="s">
        <v>264</v>
      </c>
      <c r="F348" s="370"/>
      <c r="G348" s="370"/>
      <c r="H348" s="92"/>
      <c r="I348" s="371">
        <f>SUM(I341:J347)</f>
        <v>1232979401.5700002</v>
      </c>
      <c r="J348" s="371"/>
    </row>
    <row r="350" spans="1:17" x14ac:dyDescent="0.25">
      <c r="N350" t="s">
        <v>419</v>
      </c>
    </row>
    <row r="351" spans="1:17" x14ac:dyDescent="0.25">
      <c r="A351" s="367" t="s">
        <v>301</v>
      </c>
      <c r="B351" s="367"/>
      <c r="C351" s="367"/>
      <c r="D351" s="367"/>
      <c r="E351" s="367"/>
      <c r="F351" s="367"/>
      <c r="G351" s="367"/>
      <c r="H351" s="367"/>
      <c r="I351" s="367"/>
      <c r="J351" s="367"/>
    </row>
    <row r="352" spans="1:17" x14ac:dyDescent="0.25">
      <c r="A352" s="367" t="s">
        <v>268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183"/>
      <c r="B353" s="183"/>
      <c r="C353" s="183"/>
      <c r="D353" s="183"/>
      <c r="E353" s="174"/>
      <c r="F353" s="183"/>
      <c r="G353" s="174"/>
      <c r="H353" s="183"/>
      <c r="I353" s="183"/>
      <c r="J353" s="174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t="15.75" customHeight="1" x14ac:dyDescent="0.25">
      <c r="A356" s="366" t="s">
        <v>266</v>
      </c>
      <c r="B356" s="366"/>
      <c r="C356" s="366"/>
      <c r="D356" s="366"/>
      <c r="E356" s="366"/>
      <c r="F356" s="366"/>
      <c r="G356" s="366"/>
      <c r="H356" s="366"/>
      <c r="I356" s="366"/>
      <c r="J356" s="366"/>
    </row>
    <row r="357" spans="1:10" x14ac:dyDescent="0.25">
      <c r="A357" s="367" t="s">
        <v>267</v>
      </c>
      <c r="B357" s="367"/>
      <c r="C357" s="367"/>
      <c r="D357" s="367"/>
      <c r="E357" s="367"/>
      <c r="F357" s="367"/>
      <c r="G357" s="367"/>
      <c r="H357" s="367"/>
      <c r="I357" s="367"/>
      <c r="J357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7:H167"/>
    <mergeCell ref="I167:J167"/>
    <mergeCell ref="A169:J169"/>
    <mergeCell ref="A170:J170"/>
    <mergeCell ref="A172:A173"/>
    <mergeCell ref="B172:B173"/>
    <mergeCell ref="C172:C173"/>
    <mergeCell ref="D172:D173"/>
    <mergeCell ref="F172:F173"/>
    <mergeCell ref="H172:H173"/>
    <mergeCell ref="B187:H187"/>
    <mergeCell ref="I187:J187"/>
    <mergeCell ref="A189:J189"/>
    <mergeCell ref="A190:J190"/>
    <mergeCell ref="A192:A193"/>
    <mergeCell ref="B192:B193"/>
    <mergeCell ref="C192:C193"/>
    <mergeCell ref="F192:F193"/>
    <mergeCell ref="H192:H193"/>
    <mergeCell ref="A197:H197"/>
    <mergeCell ref="I197:J197"/>
    <mergeCell ref="A199:J199"/>
    <mergeCell ref="A200:J200"/>
    <mergeCell ref="A202:A203"/>
    <mergeCell ref="B202:B203"/>
    <mergeCell ref="C202:C203"/>
    <mergeCell ref="F202:F203"/>
    <mergeCell ref="H202:H203"/>
    <mergeCell ref="A253:H253"/>
    <mergeCell ref="I253:J253"/>
    <mergeCell ref="A256:J256"/>
    <mergeCell ref="A257:J257"/>
    <mergeCell ref="A259:A260"/>
    <mergeCell ref="B259:B260"/>
    <mergeCell ref="C259:C260"/>
    <mergeCell ref="D259:D260"/>
    <mergeCell ref="F259:F260"/>
    <mergeCell ref="H259:H260"/>
    <mergeCell ref="A323:A324"/>
    <mergeCell ref="B323:B324"/>
    <mergeCell ref="C323:C324"/>
    <mergeCell ref="F323:F324"/>
    <mergeCell ref="H323:H324"/>
    <mergeCell ref="B316:H316"/>
    <mergeCell ref="I316:J316"/>
    <mergeCell ref="A318:J318"/>
    <mergeCell ref="A319:J319"/>
    <mergeCell ref="A320:J320"/>
    <mergeCell ref="E346:G346"/>
    <mergeCell ref="I346:J346"/>
    <mergeCell ref="B338:H338"/>
    <mergeCell ref="I338:J338"/>
    <mergeCell ref="E341:G341"/>
    <mergeCell ref="I341:J341"/>
    <mergeCell ref="E342:G342"/>
    <mergeCell ref="I342:J342"/>
    <mergeCell ref="E343:G343"/>
    <mergeCell ref="I343:J343"/>
    <mergeCell ref="E344:G344"/>
    <mergeCell ref="I344:J344"/>
    <mergeCell ref="E345:G345"/>
    <mergeCell ref="A356:J356"/>
    <mergeCell ref="A357:J357"/>
    <mergeCell ref="E347:G347"/>
    <mergeCell ref="I347:J347"/>
    <mergeCell ref="E348:G348"/>
    <mergeCell ref="I348:J348"/>
    <mergeCell ref="A351:J351"/>
    <mergeCell ref="A352:J35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7" max="10" man="1"/>
    <brk id="254" max="10" man="1"/>
    <brk id="316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8"/>
  <sheetViews>
    <sheetView topLeftCell="A223" zoomScaleNormal="100" zoomScaleSheetLayoutView="100" workbookViewId="0">
      <selection activeCell="G197" sqref="G197"/>
    </sheetView>
  </sheetViews>
  <sheetFormatPr defaultRowHeight="15" x14ac:dyDescent="0.25"/>
  <cols>
    <col min="1" max="1" width="4.85546875" customWidth="1"/>
    <col min="2" max="2" width="28.140625" customWidth="1"/>
    <col min="3" max="3" width="6.42578125" customWidth="1"/>
    <col min="4" max="4" width="8.7109375" bestFit="1" customWidth="1"/>
    <col min="5" max="5" width="8.570312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5" max="15" width="12.5703125" bestFit="1" customWidth="1"/>
  </cols>
  <sheetData>
    <row r="1" spans="1:10" ht="9.75" customHeight="1" x14ac:dyDescent="0.25">
      <c r="E1" s="158"/>
      <c r="G1" s="165"/>
      <c r="J1" s="165"/>
    </row>
    <row r="2" spans="1:10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</row>
    <row r="3" spans="1:10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</row>
    <row r="4" spans="1:10" x14ac:dyDescent="0.25">
      <c r="A4" s="386" t="s">
        <v>414</v>
      </c>
      <c r="B4" s="386"/>
      <c r="C4" s="386"/>
      <c r="D4" s="386"/>
      <c r="E4" s="386"/>
      <c r="F4" s="386"/>
      <c r="G4" s="386"/>
      <c r="H4" s="386"/>
      <c r="I4" s="386"/>
      <c r="J4" s="386"/>
    </row>
    <row r="5" spans="1:10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</row>
    <row r="6" spans="1:10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</row>
    <row r="7" spans="1:10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</row>
    <row r="8" spans="1:10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</row>
    <row r="9" spans="1:10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</row>
    <row r="10" spans="1:10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</row>
    <row r="11" spans="1:10" x14ac:dyDescent="0.25">
      <c r="A11" s="5">
        <v>1</v>
      </c>
      <c r="B11" s="6" t="s">
        <v>13</v>
      </c>
      <c r="C11" s="5" t="s">
        <v>14</v>
      </c>
      <c r="D11" s="16">
        <f>'JUNI 2023'!H11</f>
        <v>9675</v>
      </c>
      <c r="E11" s="139"/>
      <c r="F11" s="16">
        <f>D11+E11</f>
        <v>9675</v>
      </c>
      <c r="G11" s="95">
        <v>1510</v>
      </c>
      <c r="H11" s="16">
        <f>F11-G11</f>
        <v>8165</v>
      </c>
      <c r="I11" s="16">
        <v>180</v>
      </c>
      <c r="J11" s="95">
        <f>H11*I11</f>
        <v>1469700</v>
      </c>
    </row>
    <row r="12" spans="1:10" x14ac:dyDescent="0.25">
      <c r="A12" s="9">
        <v>2</v>
      </c>
      <c r="B12" s="10" t="s">
        <v>16</v>
      </c>
      <c r="C12" s="9" t="s">
        <v>14</v>
      </c>
      <c r="D12" s="16">
        <f>'JUNI 2023'!H12</f>
        <v>14005</v>
      </c>
      <c r="E12" s="139"/>
      <c r="F12" s="16">
        <f t="shared" ref="F12:F64" si="0">D12+E12</f>
        <v>14005</v>
      </c>
      <c r="G12" s="95">
        <v>1020</v>
      </c>
      <c r="H12" s="16">
        <f t="shared" ref="H12:H64" si="1">F12-G12</f>
        <v>12985</v>
      </c>
      <c r="I12" s="16">
        <v>270</v>
      </c>
      <c r="J12" s="95">
        <f t="shared" ref="J12:J63" si="2">H12*I12</f>
        <v>3505950</v>
      </c>
    </row>
    <row r="13" spans="1:10" x14ac:dyDescent="0.25">
      <c r="A13" s="5">
        <v>3</v>
      </c>
      <c r="B13" s="10" t="s">
        <v>17</v>
      </c>
      <c r="C13" s="9" t="s">
        <v>18</v>
      </c>
      <c r="D13" s="16">
        <f>'JUNI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</row>
    <row r="14" spans="1:10" x14ac:dyDescent="0.25">
      <c r="A14" s="9">
        <v>4</v>
      </c>
      <c r="B14" s="10" t="s">
        <v>19</v>
      </c>
      <c r="C14" s="9" t="s">
        <v>18</v>
      </c>
      <c r="D14" s="16">
        <f>'JUNI 2023'!H14</f>
        <v>73</v>
      </c>
      <c r="E14" s="139"/>
      <c r="F14" s="16">
        <f t="shared" si="0"/>
        <v>73</v>
      </c>
      <c r="G14" s="95">
        <v>15</v>
      </c>
      <c r="H14" s="16">
        <f t="shared" si="1"/>
        <v>58</v>
      </c>
      <c r="I14" s="16">
        <v>4300</v>
      </c>
      <c r="J14" s="95">
        <f t="shared" si="2"/>
        <v>249400</v>
      </c>
    </row>
    <row r="15" spans="1:10" x14ac:dyDescent="0.25">
      <c r="A15" s="5">
        <v>5</v>
      </c>
      <c r="B15" s="10" t="s">
        <v>20</v>
      </c>
      <c r="C15" s="9" t="s">
        <v>18</v>
      </c>
      <c r="D15" s="16">
        <f>'JUNI 2023'!H15</f>
        <v>151</v>
      </c>
      <c r="E15" s="139"/>
      <c r="F15" s="16">
        <f t="shared" si="0"/>
        <v>151</v>
      </c>
      <c r="G15" s="95">
        <v>15</v>
      </c>
      <c r="H15" s="16">
        <f t="shared" si="1"/>
        <v>136</v>
      </c>
      <c r="I15" s="16">
        <v>11400</v>
      </c>
      <c r="J15" s="95">
        <f t="shared" si="2"/>
        <v>1550400</v>
      </c>
    </row>
    <row r="16" spans="1:10" x14ac:dyDescent="0.25">
      <c r="A16" s="9">
        <v>6</v>
      </c>
      <c r="B16" s="10" t="s">
        <v>21</v>
      </c>
      <c r="C16" s="9" t="s">
        <v>18</v>
      </c>
      <c r="D16" s="16">
        <f>'JUNI 2023'!H16</f>
        <v>122</v>
      </c>
      <c r="E16" s="139"/>
      <c r="F16" s="16">
        <f t="shared" si="0"/>
        <v>122</v>
      </c>
      <c r="G16" s="95">
        <v>8</v>
      </c>
      <c r="H16" s="16">
        <f t="shared" si="1"/>
        <v>114</v>
      </c>
      <c r="I16" s="16">
        <v>23000</v>
      </c>
      <c r="J16" s="95">
        <f t="shared" si="2"/>
        <v>2622000</v>
      </c>
    </row>
    <row r="17" spans="1:10" x14ac:dyDescent="0.25">
      <c r="A17" s="5">
        <v>7</v>
      </c>
      <c r="B17" s="10" t="s">
        <v>22</v>
      </c>
      <c r="C17" s="9" t="s">
        <v>18</v>
      </c>
      <c r="D17" s="16">
        <f>'JUNI 2023'!H17</f>
        <v>102</v>
      </c>
      <c r="E17" s="139"/>
      <c r="F17" s="16">
        <f t="shared" si="0"/>
        <v>102</v>
      </c>
      <c r="G17" s="95">
        <v>27</v>
      </c>
      <c r="H17" s="16">
        <f t="shared" si="1"/>
        <v>75</v>
      </c>
      <c r="I17" s="16">
        <v>24700</v>
      </c>
      <c r="J17" s="95">
        <f t="shared" si="2"/>
        <v>1852500</v>
      </c>
    </row>
    <row r="18" spans="1:10" x14ac:dyDescent="0.25">
      <c r="A18" s="9">
        <v>8</v>
      </c>
      <c r="B18" s="10" t="s">
        <v>23</v>
      </c>
      <c r="C18" s="9" t="s">
        <v>18</v>
      </c>
      <c r="D18" s="16">
        <f>'JUNI 2023'!H18</f>
        <v>82</v>
      </c>
      <c r="E18" s="139"/>
      <c r="F18" s="16">
        <f t="shared" si="0"/>
        <v>82</v>
      </c>
      <c r="G18" s="95"/>
      <c r="H18" s="16">
        <f t="shared" si="1"/>
        <v>82</v>
      </c>
      <c r="I18" s="16">
        <v>42750</v>
      </c>
      <c r="J18" s="95">
        <f t="shared" si="2"/>
        <v>3505500</v>
      </c>
    </row>
    <row r="19" spans="1:10" x14ac:dyDescent="0.25">
      <c r="A19" s="5">
        <v>9</v>
      </c>
      <c r="B19" s="10" t="s">
        <v>24</v>
      </c>
      <c r="C19" s="9" t="s">
        <v>18</v>
      </c>
      <c r="D19" s="16">
        <f>'JUNI 2023'!H19</f>
        <v>127</v>
      </c>
      <c r="E19" s="139"/>
      <c r="F19" s="16">
        <f t="shared" si="0"/>
        <v>127</v>
      </c>
      <c r="G19" s="95">
        <v>4</v>
      </c>
      <c r="H19" s="16">
        <f t="shared" si="1"/>
        <v>123</v>
      </c>
      <c r="I19" s="16">
        <v>37000</v>
      </c>
      <c r="J19" s="95">
        <f t="shared" si="2"/>
        <v>4551000</v>
      </c>
    </row>
    <row r="20" spans="1:10" x14ac:dyDescent="0.25">
      <c r="A20" s="9">
        <v>10</v>
      </c>
      <c r="B20" s="10" t="s">
        <v>26</v>
      </c>
      <c r="C20" s="9" t="s">
        <v>18</v>
      </c>
      <c r="D20" s="16">
        <f>'JUNI 2023'!H20</f>
        <v>43</v>
      </c>
      <c r="E20" s="139"/>
      <c r="F20" s="16">
        <f t="shared" si="0"/>
        <v>43</v>
      </c>
      <c r="G20" s="95">
        <v>9</v>
      </c>
      <c r="H20" s="16">
        <f t="shared" si="1"/>
        <v>34</v>
      </c>
      <c r="I20" s="16">
        <v>11800</v>
      </c>
      <c r="J20" s="95">
        <f t="shared" si="2"/>
        <v>401200</v>
      </c>
    </row>
    <row r="21" spans="1:10" x14ac:dyDescent="0.25">
      <c r="A21" s="5">
        <v>11</v>
      </c>
      <c r="B21" s="10" t="s">
        <v>27</v>
      </c>
      <c r="C21" s="9" t="s">
        <v>18</v>
      </c>
      <c r="D21" s="16">
        <f>'JUNI 2023'!H21</f>
        <v>577</v>
      </c>
      <c r="E21" s="139"/>
      <c r="F21" s="16">
        <f t="shared" si="0"/>
        <v>577</v>
      </c>
      <c r="G21" s="95">
        <v>74</v>
      </c>
      <c r="H21" s="16">
        <f t="shared" si="1"/>
        <v>503</v>
      </c>
      <c r="I21" s="16">
        <v>3800</v>
      </c>
      <c r="J21" s="95">
        <f t="shared" si="2"/>
        <v>1911400</v>
      </c>
    </row>
    <row r="22" spans="1:10" x14ac:dyDescent="0.25">
      <c r="A22" s="9">
        <v>12</v>
      </c>
      <c r="B22" s="10" t="s">
        <v>28</v>
      </c>
      <c r="C22" s="9" t="s">
        <v>18</v>
      </c>
      <c r="D22" s="16">
        <f>'JUNI 2023'!H22</f>
        <v>44</v>
      </c>
      <c r="E22" s="139"/>
      <c r="F22" s="16">
        <f t="shared" si="0"/>
        <v>44</v>
      </c>
      <c r="G22" s="95">
        <v>2</v>
      </c>
      <c r="H22" s="16">
        <f t="shared" si="1"/>
        <v>42</v>
      </c>
      <c r="I22" s="16">
        <v>3225</v>
      </c>
      <c r="J22" s="95">
        <f t="shared" si="2"/>
        <v>135450</v>
      </c>
    </row>
    <row r="23" spans="1:10" x14ac:dyDescent="0.25">
      <c r="A23" s="5">
        <v>13</v>
      </c>
      <c r="B23" s="10" t="s">
        <v>29</v>
      </c>
      <c r="C23" s="9" t="s">
        <v>18</v>
      </c>
      <c r="D23" s="16">
        <f>'JUNI 2023'!H23</f>
        <v>41</v>
      </c>
      <c r="E23" s="139"/>
      <c r="F23" s="16">
        <f t="shared" si="0"/>
        <v>41</v>
      </c>
      <c r="G23" s="95">
        <v>4</v>
      </c>
      <c r="H23" s="16">
        <f t="shared" si="1"/>
        <v>37</v>
      </c>
      <c r="I23" s="16">
        <v>57000</v>
      </c>
      <c r="J23" s="95">
        <f t="shared" si="2"/>
        <v>2109000</v>
      </c>
    </row>
    <row r="24" spans="1:10" x14ac:dyDescent="0.25">
      <c r="A24" s="9">
        <v>14</v>
      </c>
      <c r="B24" s="10" t="s">
        <v>30</v>
      </c>
      <c r="C24" s="9" t="s">
        <v>18</v>
      </c>
      <c r="D24" s="16">
        <f>'JUNI 2023'!H24</f>
        <v>640</v>
      </c>
      <c r="E24" s="139"/>
      <c r="F24" s="16">
        <f t="shared" si="0"/>
        <v>640</v>
      </c>
      <c r="G24" s="95">
        <v>83</v>
      </c>
      <c r="H24" s="16">
        <f t="shared" si="1"/>
        <v>557</v>
      </c>
      <c r="I24" s="16">
        <v>14000</v>
      </c>
      <c r="J24" s="95">
        <f t="shared" si="2"/>
        <v>7798000</v>
      </c>
    </row>
    <row r="25" spans="1:10" x14ac:dyDescent="0.25">
      <c r="A25" s="5">
        <v>15</v>
      </c>
      <c r="B25" s="10" t="s">
        <v>31</v>
      </c>
      <c r="C25" s="9" t="s">
        <v>18</v>
      </c>
      <c r="D25" s="16">
        <f>'JUNI 2023'!H25</f>
        <v>775</v>
      </c>
      <c r="E25" s="139"/>
      <c r="F25" s="16">
        <f t="shared" si="0"/>
        <v>775</v>
      </c>
      <c r="G25" s="95">
        <v>198</v>
      </c>
      <c r="H25" s="16">
        <f t="shared" si="1"/>
        <v>577</v>
      </c>
      <c r="I25" s="76">
        <v>15000</v>
      </c>
      <c r="J25" s="95">
        <f t="shared" si="2"/>
        <v>8655000</v>
      </c>
    </row>
    <row r="26" spans="1:10" x14ac:dyDescent="0.25">
      <c r="A26" s="9">
        <v>16</v>
      </c>
      <c r="B26" s="10" t="s">
        <v>32</v>
      </c>
      <c r="C26" s="9" t="s">
        <v>18</v>
      </c>
      <c r="D26" s="16">
        <f>'JUNI 2023'!H26</f>
        <v>71</v>
      </c>
      <c r="E26" s="139"/>
      <c r="F26" s="16">
        <f t="shared" si="0"/>
        <v>71</v>
      </c>
      <c r="G26" s="95">
        <v>3</v>
      </c>
      <c r="H26" s="16">
        <f t="shared" si="1"/>
        <v>68</v>
      </c>
      <c r="I26" s="16">
        <v>11000</v>
      </c>
      <c r="J26" s="95">
        <f t="shared" si="2"/>
        <v>748000</v>
      </c>
    </row>
    <row r="27" spans="1:10" x14ac:dyDescent="0.25">
      <c r="A27" s="5">
        <v>17</v>
      </c>
      <c r="B27" s="10" t="s">
        <v>33</v>
      </c>
      <c r="C27" s="9" t="s">
        <v>18</v>
      </c>
      <c r="D27" s="16">
        <f>'JUNI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</row>
    <row r="28" spans="1:10" x14ac:dyDescent="0.25">
      <c r="A28" s="9">
        <v>18</v>
      </c>
      <c r="B28" s="10" t="s">
        <v>34</v>
      </c>
      <c r="C28" s="9" t="s">
        <v>18</v>
      </c>
      <c r="D28" s="16">
        <f>'JUNI 2023'!H28</f>
        <v>109</v>
      </c>
      <c r="E28" s="139"/>
      <c r="F28" s="16">
        <f t="shared" si="0"/>
        <v>109</v>
      </c>
      <c r="G28" s="95">
        <v>55</v>
      </c>
      <c r="H28" s="16">
        <f t="shared" si="1"/>
        <v>54</v>
      </c>
      <c r="I28" s="16">
        <v>7500</v>
      </c>
      <c r="J28" s="95">
        <f t="shared" si="2"/>
        <v>405000</v>
      </c>
    </row>
    <row r="29" spans="1:10" x14ac:dyDescent="0.25">
      <c r="A29" s="5">
        <v>19</v>
      </c>
      <c r="B29" s="10" t="s">
        <v>35</v>
      </c>
      <c r="C29" s="9" t="s">
        <v>18</v>
      </c>
      <c r="D29" s="16">
        <f>'JUNI 2023'!H29</f>
        <v>47</v>
      </c>
      <c r="E29" s="139"/>
      <c r="F29" s="16">
        <f t="shared" si="0"/>
        <v>47</v>
      </c>
      <c r="G29" s="95">
        <v>1</v>
      </c>
      <c r="H29" s="16">
        <f t="shared" si="1"/>
        <v>46</v>
      </c>
      <c r="I29" s="16">
        <v>47500</v>
      </c>
      <c r="J29" s="95">
        <f t="shared" si="2"/>
        <v>2185000</v>
      </c>
    </row>
    <row r="30" spans="1:10" x14ac:dyDescent="0.25">
      <c r="A30" s="9">
        <v>20</v>
      </c>
      <c r="B30" s="10" t="s">
        <v>36</v>
      </c>
      <c r="C30" s="9" t="s">
        <v>18</v>
      </c>
      <c r="D30" s="16">
        <f>'JUNI 2023'!H30</f>
        <v>83</v>
      </c>
      <c r="E30" s="139"/>
      <c r="F30" s="16">
        <f t="shared" si="0"/>
        <v>83</v>
      </c>
      <c r="G30" s="95">
        <v>15</v>
      </c>
      <c r="H30" s="16">
        <f t="shared" si="1"/>
        <v>68</v>
      </c>
      <c r="I30" s="16">
        <v>28500</v>
      </c>
      <c r="J30" s="95">
        <f t="shared" si="2"/>
        <v>1938000</v>
      </c>
    </row>
    <row r="31" spans="1:10" x14ac:dyDescent="0.25">
      <c r="A31" s="5">
        <v>21</v>
      </c>
      <c r="B31" s="10" t="s">
        <v>37</v>
      </c>
      <c r="C31" s="9" t="s">
        <v>38</v>
      </c>
      <c r="D31" s="16">
        <f>'JUNI 2023'!H31</f>
        <v>2620</v>
      </c>
      <c r="E31" s="139"/>
      <c r="F31" s="16">
        <f t="shared" si="0"/>
        <v>2620</v>
      </c>
      <c r="G31" s="95">
        <v>428</v>
      </c>
      <c r="H31" s="16">
        <f t="shared" si="1"/>
        <v>2192</v>
      </c>
      <c r="I31" s="16">
        <v>3800</v>
      </c>
      <c r="J31" s="95">
        <f t="shared" si="2"/>
        <v>8329600</v>
      </c>
    </row>
    <row r="32" spans="1:10" x14ac:dyDescent="0.25">
      <c r="A32" s="9">
        <v>22</v>
      </c>
      <c r="B32" s="10" t="s">
        <v>39</v>
      </c>
      <c r="C32" s="9" t="s">
        <v>38</v>
      </c>
      <c r="D32" s="16">
        <f>'JUNI 2023'!H32</f>
        <v>1393</v>
      </c>
      <c r="E32" s="139"/>
      <c r="F32" s="16">
        <f t="shared" si="0"/>
        <v>1393</v>
      </c>
      <c r="G32" s="95">
        <v>24</v>
      </c>
      <c r="H32" s="16">
        <f t="shared" si="1"/>
        <v>1369</v>
      </c>
      <c r="I32" s="16">
        <v>5700</v>
      </c>
      <c r="J32" s="95">
        <f t="shared" si="2"/>
        <v>7803300</v>
      </c>
    </row>
    <row r="33" spans="1:10" x14ac:dyDescent="0.25">
      <c r="A33" s="5">
        <v>23</v>
      </c>
      <c r="B33" s="10" t="s">
        <v>40</v>
      </c>
      <c r="C33" s="9" t="s">
        <v>38</v>
      </c>
      <c r="D33" s="16">
        <f>'JUNI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</row>
    <row r="34" spans="1:10" x14ac:dyDescent="0.25">
      <c r="A34" s="9">
        <v>24</v>
      </c>
      <c r="B34" s="10" t="s">
        <v>41</v>
      </c>
      <c r="C34" s="9" t="s">
        <v>18</v>
      </c>
      <c r="D34" s="16">
        <f>'JUNI 2023'!H34</f>
        <v>105</v>
      </c>
      <c r="E34" s="139"/>
      <c r="F34" s="16">
        <f t="shared" si="0"/>
        <v>105</v>
      </c>
      <c r="G34" s="95">
        <v>7</v>
      </c>
      <c r="H34" s="16">
        <f t="shared" si="1"/>
        <v>98</v>
      </c>
      <c r="I34" s="16">
        <v>24000</v>
      </c>
      <c r="J34" s="95">
        <f t="shared" si="2"/>
        <v>2352000</v>
      </c>
    </row>
    <row r="35" spans="1:10" x14ac:dyDescent="0.25">
      <c r="A35" s="5">
        <v>25</v>
      </c>
      <c r="B35" s="10" t="s">
        <v>42</v>
      </c>
      <c r="C35" s="9" t="s">
        <v>18</v>
      </c>
      <c r="D35" s="16">
        <f>'JUNI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</row>
    <row r="36" spans="1:10" x14ac:dyDescent="0.25">
      <c r="A36" s="9">
        <v>26</v>
      </c>
      <c r="B36" s="10" t="s">
        <v>43</v>
      </c>
      <c r="C36" s="9" t="s">
        <v>38</v>
      </c>
      <c r="D36" s="16">
        <f>'JUNI 2023'!H36</f>
        <v>129</v>
      </c>
      <c r="E36" s="139"/>
      <c r="F36" s="16">
        <f t="shared" si="0"/>
        <v>129</v>
      </c>
      <c r="G36" s="95">
        <v>6</v>
      </c>
      <c r="H36" s="16">
        <f t="shared" si="1"/>
        <v>123</v>
      </c>
      <c r="I36" s="16">
        <v>5000</v>
      </c>
      <c r="J36" s="95">
        <f t="shared" si="2"/>
        <v>615000</v>
      </c>
    </row>
    <row r="37" spans="1:10" x14ac:dyDescent="0.25">
      <c r="A37" s="5">
        <v>27</v>
      </c>
      <c r="B37" s="10" t="s">
        <v>44</v>
      </c>
      <c r="C37" s="9" t="s">
        <v>38</v>
      </c>
      <c r="D37" s="16">
        <f>'JUNI 2023'!H37</f>
        <v>0</v>
      </c>
      <c r="E37" s="139"/>
      <c r="F37" s="16">
        <f t="shared" si="0"/>
        <v>0</v>
      </c>
      <c r="G37" s="95"/>
      <c r="H37" s="16">
        <f t="shared" si="1"/>
        <v>0</v>
      </c>
      <c r="I37" s="16">
        <v>8000</v>
      </c>
      <c r="J37" s="95">
        <f t="shared" si="2"/>
        <v>0</v>
      </c>
    </row>
    <row r="38" spans="1:10" x14ac:dyDescent="0.25">
      <c r="A38" s="9">
        <v>28</v>
      </c>
      <c r="B38" s="10" t="s">
        <v>45</v>
      </c>
      <c r="C38" s="9" t="s">
        <v>18</v>
      </c>
      <c r="D38" s="16">
        <f>'JUNI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</row>
    <row r="39" spans="1:10" x14ac:dyDescent="0.25">
      <c r="A39" s="5">
        <v>29</v>
      </c>
      <c r="B39" s="10" t="s">
        <v>376</v>
      </c>
      <c r="C39" s="9" t="s">
        <v>47</v>
      </c>
      <c r="D39" s="16">
        <f>'JUNI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</row>
    <row r="40" spans="1:10" x14ac:dyDescent="0.25">
      <c r="A40" s="9">
        <v>30</v>
      </c>
      <c r="B40" s="10" t="s">
        <v>48</v>
      </c>
      <c r="C40" s="9" t="s">
        <v>49</v>
      </c>
      <c r="D40" s="16">
        <f>'JUNI 2023'!H40</f>
        <v>607</v>
      </c>
      <c r="E40" s="139"/>
      <c r="F40" s="16">
        <f t="shared" si="0"/>
        <v>607</v>
      </c>
      <c r="G40" s="95">
        <v>77</v>
      </c>
      <c r="H40" s="16">
        <f t="shared" si="1"/>
        <v>530</v>
      </c>
      <c r="I40" s="16">
        <v>60800</v>
      </c>
      <c r="J40" s="95">
        <f t="shared" si="2"/>
        <v>32224000</v>
      </c>
    </row>
    <row r="41" spans="1:10" x14ac:dyDescent="0.25">
      <c r="A41" s="5">
        <v>31</v>
      </c>
      <c r="B41" s="10" t="s">
        <v>50</v>
      </c>
      <c r="C41" s="9" t="s">
        <v>51</v>
      </c>
      <c r="D41" s="16">
        <f>'JUNI 2023'!H41</f>
        <v>35</v>
      </c>
      <c r="E41" s="139"/>
      <c r="F41" s="16">
        <f t="shared" si="0"/>
        <v>35</v>
      </c>
      <c r="G41" s="95">
        <v>1</v>
      </c>
      <c r="H41" s="16">
        <f t="shared" si="1"/>
        <v>34</v>
      </c>
      <c r="I41" s="16">
        <v>72000</v>
      </c>
      <c r="J41" s="95">
        <f t="shared" si="2"/>
        <v>2448000</v>
      </c>
    </row>
    <row r="42" spans="1:10" x14ac:dyDescent="0.25">
      <c r="A42" s="9">
        <v>32</v>
      </c>
      <c r="B42" s="10" t="s">
        <v>383</v>
      </c>
      <c r="C42" s="9" t="s">
        <v>49</v>
      </c>
      <c r="D42" s="16">
        <f>'JUNI 2023'!H42</f>
        <v>32</v>
      </c>
      <c r="E42" s="139"/>
      <c r="F42" s="16">
        <f t="shared" si="0"/>
        <v>32</v>
      </c>
      <c r="G42" s="95">
        <v>8</v>
      </c>
      <c r="H42" s="16">
        <f t="shared" si="1"/>
        <v>24</v>
      </c>
      <c r="I42" s="16">
        <v>55100</v>
      </c>
      <c r="J42" s="95">
        <f t="shared" si="2"/>
        <v>1322400</v>
      </c>
    </row>
    <row r="43" spans="1:10" x14ac:dyDescent="0.25">
      <c r="A43" s="5">
        <v>33</v>
      </c>
      <c r="B43" s="10" t="s">
        <v>53</v>
      </c>
      <c r="C43" s="9" t="s">
        <v>47</v>
      </c>
      <c r="D43" s="16">
        <f>'JUNI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</row>
    <row r="44" spans="1:10" x14ac:dyDescent="0.25">
      <c r="A44" s="9">
        <v>34</v>
      </c>
      <c r="B44" s="10" t="s">
        <v>54</v>
      </c>
      <c r="C44" s="9" t="s">
        <v>55</v>
      </c>
      <c r="D44" s="16">
        <f>'JUNI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</row>
    <row r="45" spans="1:10" x14ac:dyDescent="0.25">
      <c r="A45" s="5">
        <v>35</v>
      </c>
      <c r="B45" s="10" t="s">
        <v>56</v>
      </c>
      <c r="C45" s="9" t="s">
        <v>38</v>
      </c>
      <c r="D45" s="16">
        <f>'JUNI 2023'!H45</f>
        <v>11</v>
      </c>
      <c r="E45" s="139"/>
      <c r="F45" s="16">
        <f t="shared" si="0"/>
        <v>11</v>
      </c>
      <c r="G45" s="95">
        <v>3</v>
      </c>
      <c r="H45" s="16">
        <f t="shared" si="1"/>
        <v>8</v>
      </c>
      <c r="I45" s="16">
        <v>541500</v>
      </c>
      <c r="J45" s="95">
        <f t="shared" si="2"/>
        <v>4332000</v>
      </c>
    </row>
    <row r="46" spans="1:10" x14ac:dyDescent="0.25">
      <c r="A46" s="9">
        <v>36</v>
      </c>
      <c r="B46" s="10" t="s">
        <v>57</v>
      </c>
      <c r="C46" s="9" t="s">
        <v>51</v>
      </c>
      <c r="D46" s="16">
        <f>'JUNI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</row>
    <row r="47" spans="1:10" x14ac:dyDescent="0.25">
      <c r="A47" s="5">
        <v>37</v>
      </c>
      <c r="B47" s="6" t="s">
        <v>58</v>
      </c>
      <c r="C47" s="9" t="s">
        <v>51</v>
      </c>
      <c r="D47" s="16">
        <f>'JUNI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</row>
    <row r="48" spans="1:10" x14ac:dyDescent="0.25">
      <c r="A48" s="9">
        <v>38</v>
      </c>
      <c r="B48" s="10" t="s">
        <v>59</v>
      </c>
      <c r="C48" s="5" t="s">
        <v>60</v>
      </c>
      <c r="D48" s="16">
        <f>'JUNI 2023'!H48</f>
        <v>100</v>
      </c>
      <c r="E48" s="139"/>
      <c r="F48" s="16">
        <f t="shared" si="0"/>
        <v>100</v>
      </c>
      <c r="G48" s="95">
        <v>11</v>
      </c>
      <c r="H48" s="16">
        <f t="shared" si="1"/>
        <v>89</v>
      </c>
      <c r="I48" s="16">
        <v>18050</v>
      </c>
      <c r="J48" s="95">
        <f t="shared" si="2"/>
        <v>1606450</v>
      </c>
    </row>
    <row r="49" spans="1:10" x14ac:dyDescent="0.25">
      <c r="A49" s="5">
        <v>39</v>
      </c>
      <c r="B49" s="10" t="s">
        <v>61</v>
      </c>
      <c r="C49" s="9" t="s">
        <v>18</v>
      </c>
      <c r="D49" s="16">
        <f>'JUNI 2023'!H49</f>
        <v>90</v>
      </c>
      <c r="E49" s="139"/>
      <c r="F49" s="16">
        <f t="shared" si="0"/>
        <v>90</v>
      </c>
      <c r="G49" s="95">
        <v>5</v>
      </c>
      <c r="H49" s="16">
        <f t="shared" si="1"/>
        <v>85</v>
      </c>
      <c r="I49" s="16">
        <v>20900</v>
      </c>
      <c r="J49" s="95">
        <f t="shared" si="2"/>
        <v>1776500</v>
      </c>
    </row>
    <row r="50" spans="1:10" x14ac:dyDescent="0.25">
      <c r="A50" s="9">
        <v>40</v>
      </c>
      <c r="B50" s="10" t="s">
        <v>62</v>
      </c>
      <c r="C50" s="9" t="s">
        <v>18</v>
      </c>
      <c r="D50" s="16">
        <f>'JUNI 2023'!H50</f>
        <v>6</v>
      </c>
      <c r="E50" s="139"/>
      <c r="F50" s="16">
        <f t="shared" si="0"/>
        <v>6</v>
      </c>
      <c r="G50" s="95">
        <v>2</v>
      </c>
      <c r="H50" s="16">
        <f t="shared" si="1"/>
        <v>4</v>
      </c>
      <c r="I50" s="16">
        <v>10000</v>
      </c>
      <c r="J50" s="95">
        <f t="shared" si="2"/>
        <v>40000</v>
      </c>
    </row>
    <row r="51" spans="1:10" x14ac:dyDescent="0.25">
      <c r="A51" s="5">
        <v>41</v>
      </c>
      <c r="B51" s="7" t="s">
        <v>63</v>
      </c>
      <c r="C51" s="11" t="s">
        <v>47</v>
      </c>
      <c r="D51" s="16">
        <f>'JUNI 2023'!H51</f>
        <v>12</v>
      </c>
      <c r="E51" s="139"/>
      <c r="F51" s="16">
        <f t="shared" si="0"/>
        <v>12</v>
      </c>
      <c r="G51" s="95">
        <v>3</v>
      </c>
      <c r="H51" s="16">
        <f t="shared" si="1"/>
        <v>9</v>
      </c>
      <c r="I51" s="16">
        <v>80200</v>
      </c>
      <c r="J51" s="95">
        <f t="shared" si="2"/>
        <v>721800</v>
      </c>
    </row>
    <row r="52" spans="1:10" x14ac:dyDescent="0.25">
      <c r="A52" s="9">
        <v>42</v>
      </c>
      <c r="B52" s="10" t="s">
        <v>64</v>
      </c>
      <c r="C52" s="9" t="s">
        <v>47</v>
      </c>
      <c r="D52" s="16">
        <f>'JUNI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</row>
    <row r="53" spans="1:10" x14ac:dyDescent="0.25">
      <c r="A53" s="5">
        <v>43</v>
      </c>
      <c r="B53" s="10" t="s">
        <v>65</v>
      </c>
      <c r="C53" s="9" t="s">
        <v>47</v>
      </c>
      <c r="D53" s="16">
        <f>'JUNI 2023'!H53</f>
        <v>34</v>
      </c>
      <c r="E53" s="139"/>
      <c r="F53" s="16">
        <f t="shared" si="0"/>
        <v>34</v>
      </c>
      <c r="G53" s="95">
        <v>2</v>
      </c>
      <c r="H53" s="16">
        <f t="shared" si="1"/>
        <v>32</v>
      </c>
      <c r="I53" s="16">
        <v>5000</v>
      </c>
      <c r="J53" s="95">
        <f t="shared" si="2"/>
        <v>160000</v>
      </c>
    </row>
    <row r="54" spans="1:10" x14ac:dyDescent="0.25">
      <c r="A54" s="9">
        <v>44</v>
      </c>
      <c r="B54" s="10" t="s">
        <v>66</v>
      </c>
      <c r="C54" s="9" t="s">
        <v>67</v>
      </c>
      <c r="D54" s="16">
        <f>'JUNI 2023'!H54</f>
        <v>44</v>
      </c>
      <c r="E54" s="139"/>
      <c r="F54" s="16">
        <f t="shared" si="0"/>
        <v>44</v>
      </c>
      <c r="G54" s="95">
        <v>5</v>
      </c>
      <c r="H54" s="16">
        <f t="shared" si="1"/>
        <v>39</v>
      </c>
      <c r="I54" s="16">
        <v>18525</v>
      </c>
      <c r="J54" s="95">
        <f t="shared" si="2"/>
        <v>722475</v>
      </c>
    </row>
    <row r="55" spans="1:10" x14ac:dyDescent="0.25">
      <c r="A55" s="5">
        <v>45</v>
      </c>
      <c r="B55" s="10" t="s">
        <v>68</v>
      </c>
      <c r="C55" s="9" t="s">
        <v>67</v>
      </c>
      <c r="D55" s="16">
        <f>'JUNI 2023'!H55</f>
        <v>63</v>
      </c>
      <c r="E55" s="139"/>
      <c r="F55" s="16">
        <f t="shared" si="0"/>
        <v>63</v>
      </c>
      <c r="G55" s="95">
        <v>3</v>
      </c>
      <c r="H55" s="16">
        <f t="shared" si="1"/>
        <v>60</v>
      </c>
      <c r="I55" s="16">
        <v>18000</v>
      </c>
      <c r="J55" s="95">
        <f t="shared" si="2"/>
        <v>1080000</v>
      </c>
    </row>
    <row r="56" spans="1:10" x14ac:dyDescent="0.25">
      <c r="A56" s="9">
        <v>46</v>
      </c>
      <c r="B56" s="10" t="s">
        <v>69</v>
      </c>
      <c r="C56" s="9" t="s">
        <v>67</v>
      </c>
      <c r="D56" s="16">
        <f>'JUNI 2023'!H56</f>
        <v>100</v>
      </c>
      <c r="E56" s="139"/>
      <c r="F56" s="16">
        <f t="shared" si="0"/>
        <v>100</v>
      </c>
      <c r="G56" s="95">
        <v>14</v>
      </c>
      <c r="H56" s="16">
        <f t="shared" si="1"/>
        <v>86</v>
      </c>
      <c r="I56" s="16">
        <v>13200</v>
      </c>
      <c r="J56" s="95">
        <f t="shared" si="2"/>
        <v>1135200</v>
      </c>
    </row>
    <row r="57" spans="1:10" x14ac:dyDescent="0.25">
      <c r="A57" s="5">
        <v>47</v>
      </c>
      <c r="B57" s="10" t="s">
        <v>71</v>
      </c>
      <c r="C57" s="9" t="s">
        <v>18</v>
      </c>
      <c r="D57" s="16">
        <f>'JUNI 2023'!H57</f>
        <v>228</v>
      </c>
      <c r="E57" s="139"/>
      <c r="F57" s="16">
        <f t="shared" si="0"/>
        <v>228</v>
      </c>
      <c r="G57" s="95"/>
      <c r="H57" s="16">
        <f t="shared" si="1"/>
        <v>228</v>
      </c>
      <c r="I57" s="16">
        <v>20000</v>
      </c>
      <c r="J57" s="95">
        <f t="shared" si="2"/>
        <v>4560000</v>
      </c>
    </row>
    <row r="58" spans="1:10" x14ac:dyDescent="0.25">
      <c r="A58" s="9">
        <v>48</v>
      </c>
      <c r="B58" s="7" t="s">
        <v>72</v>
      </c>
      <c r="C58" s="9" t="s">
        <v>18</v>
      </c>
      <c r="D58" s="16">
        <f>'JUNI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</row>
    <row r="59" spans="1:10" x14ac:dyDescent="0.25">
      <c r="A59" s="5">
        <v>49</v>
      </c>
      <c r="B59" s="7" t="s">
        <v>73</v>
      </c>
      <c r="C59" s="11" t="s">
        <v>18</v>
      </c>
      <c r="D59" s="16">
        <f>'JUNI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</row>
    <row r="60" spans="1:10" x14ac:dyDescent="0.25">
      <c r="A60" s="9">
        <v>50</v>
      </c>
      <c r="B60" s="10" t="s">
        <v>74</v>
      </c>
      <c r="C60" s="9" t="s">
        <v>18</v>
      </c>
      <c r="D60" s="16">
        <f>'JUNI 2023'!H60</f>
        <v>5</v>
      </c>
      <c r="E60" s="139"/>
      <c r="F60" s="16">
        <f t="shared" si="0"/>
        <v>5</v>
      </c>
      <c r="G60" s="95">
        <v>1</v>
      </c>
      <c r="H60" s="16">
        <f t="shared" si="1"/>
        <v>4</v>
      </c>
      <c r="I60" s="16">
        <v>47500</v>
      </c>
      <c r="J60" s="95">
        <f t="shared" si="2"/>
        <v>190000</v>
      </c>
    </row>
    <row r="61" spans="1:10" x14ac:dyDescent="0.25">
      <c r="A61" s="5">
        <v>51</v>
      </c>
      <c r="B61" s="10" t="s">
        <v>75</v>
      </c>
      <c r="C61" s="9" t="s">
        <v>18</v>
      </c>
      <c r="D61" s="16">
        <f>'JUNI 2023'!H61</f>
        <v>5</v>
      </c>
      <c r="E61" s="139"/>
      <c r="F61" s="16">
        <f t="shared" si="0"/>
        <v>5</v>
      </c>
      <c r="G61" s="95">
        <v>2</v>
      </c>
      <c r="H61" s="16">
        <f t="shared" si="1"/>
        <v>3</v>
      </c>
      <c r="I61" s="16">
        <v>82650</v>
      </c>
      <c r="J61" s="95">
        <f t="shared" si="2"/>
        <v>247950</v>
      </c>
    </row>
    <row r="62" spans="1:10" x14ac:dyDescent="0.25">
      <c r="A62" s="9">
        <v>52</v>
      </c>
      <c r="B62" s="10" t="s">
        <v>76</v>
      </c>
      <c r="C62" s="11" t="s">
        <v>18</v>
      </c>
      <c r="D62" s="16">
        <f>'JUNI 2023'!H62</f>
        <v>83</v>
      </c>
      <c r="E62" s="139"/>
      <c r="F62" s="16">
        <f t="shared" si="0"/>
        <v>83</v>
      </c>
      <c r="G62" s="95">
        <v>1</v>
      </c>
      <c r="H62" s="16">
        <f t="shared" si="1"/>
        <v>82</v>
      </c>
      <c r="I62" s="16">
        <v>4000</v>
      </c>
      <c r="J62" s="95">
        <f t="shared" si="2"/>
        <v>328000</v>
      </c>
    </row>
    <row r="63" spans="1:10" x14ac:dyDescent="0.25">
      <c r="A63" s="9">
        <v>53</v>
      </c>
      <c r="B63" s="10" t="s">
        <v>77</v>
      </c>
      <c r="C63" s="9" t="s">
        <v>18</v>
      </c>
      <c r="D63" s="16">
        <f>'JUNI 2023'!H63</f>
        <v>24</v>
      </c>
      <c r="E63" s="139"/>
      <c r="F63" s="16">
        <f t="shared" si="0"/>
        <v>24</v>
      </c>
      <c r="G63" s="95">
        <v>4</v>
      </c>
      <c r="H63" s="16">
        <f t="shared" si="1"/>
        <v>20</v>
      </c>
      <c r="I63" s="16">
        <v>6000</v>
      </c>
      <c r="J63" s="95">
        <f t="shared" si="2"/>
        <v>120000</v>
      </c>
    </row>
    <row r="64" spans="1:10" x14ac:dyDescent="0.25">
      <c r="A64" s="14">
        <v>54</v>
      </c>
      <c r="B64" s="13" t="s">
        <v>296</v>
      </c>
      <c r="C64" s="14" t="s">
        <v>70</v>
      </c>
      <c r="D64" s="17">
        <f>'JUNI 2023'!H64</f>
        <v>0</v>
      </c>
      <c r="E64" s="142"/>
      <c r="F64" s="17">
        <f t="shared" si="0"/>
        <v>0</v>
      </c>
      <c r="G64" s="108"/>
      <c r="H64" s="17">
        <f t="shared" si="1"/>
        <v>0</v>
      </c>
      <c r="I64" s="17">
        <v>5000</v>
      </c>
      <c r="J64" s="108">
        <f>H64*I64</f>
        <v>0</v>
      </c>
    </row>
    <row r="65" spans="1:10" x14ac:dyDescent="0.25">
      <c r="A65" s="4"/>
      <c r="B65" s="47"/>
      <c r="C65" s="4"/>
      <c r="D65" s="48">
        <f>'JUNI 2023'!H65</f>
        <v>0</v>
      </c>
      <c r="E65" s="141"/>
      <c r="F65" s="48"/>
      <c r="G65" s="107"/>
      <c r="H65" s="48"/>
      <c r="I65" s="48"/>
      <c r="J65" s="107"/>
    </row>
    <row r="66" spans="1:10" x14ac:dyDescent="0.25">
      <c r="A66" s="9">
        <v>55</v>
      </c>
      <c r="B66" s="10" t="s">
        <v>78</v>
      </c>
      <c r="C66" s="9" t="s">
        <v>18</v>
      </c>
      <c r="D66" s="16">
        <f>'JUNI 2023'!H66</f>
        <v>11</v>
      </c>
      <c r="E66" s="139"/>
      <c r="F66" s="16">
        <f>D66+E66</f>
        <v>11</v>
      </c>
      <c r="G66" s="95">
        <v>3</v>
      </c>
      <c r="H66" s="16">
        <f>F66-G66</f>
        <v>8</v>
      </c>
      <c r="I66" s="16">
        <v>5000</v>
      </c>
      <c r="J66" s="95">
        <f>H66*I66</f>
        <v>40000</v>
      </c>
    </row>
    <row r="67" spans="1:10" x14ac:dyDescent="0.25">
      <c r="A67" s="5">
        <v>56</v>
      </c>
      <c r="B67" s="10" t="s">
        <v>79</v>
      </c>
      <c r="C67" s="9" t="s">
        <v>18</v>
      </c>
      <c r="D67" s="16">
        <f>'JUNI 2023'!H67</f>
        <v>11</v>
      </c>
      <c r="E67" s="139"/>
      <c r="F67" s="16">
        <f t="shared" ref="F67:F130" si="3">D67+E67</f>
        <v>11</v>
      </c>
      <c r="G67" s="95"/>
      <c r="H67" s="16">
        <f t="shared" ref="H67:H130" si="4">F67-G67</f>
        <v>11</v>
      </c>
      <c r="I67" s="16">
        <v>16500</v>
      </c>
      <c r="J67" s="95">
        <f t="shared" ref="J67:J129" si="5">H67*I67</f>
        <v>181500</v>
      </c>
    </row>
    <row r="68" spans="1:10" x14ac:dyDescent="0.25">
      <c r="A68" s="9">
        <v>57</v>
      </c>
      <c r="B68" s="10" t="s">
        <v>80</v>
      </c>
      <c r="C68" s="9" t="s">
        <v>18</v>
      </c>
      <c r="D68" s="16">
        <f>'JUNI 2023'!H68</f>
        <v>16</v>
      </c>
      <c r="E68" s="139"/>
      <c r="F68" s="16">
        <f t="shared" si="3"/>
        <v>16</v>
      </c>
      <c r="G68" s="249"/>
      <c r="H68" s="16">
        <f t="shared" si="4"/>
        <v>16</v>
      </c>
      <c r="I68" s="16">
        <v>31000</v>
      </c>
      <c r="J68" s="95">
        <f t="shared" si="5"/>
        <v>496000</v>
      </c>
    </row>
    <row r="69" spans="1:10" x14ac:dyDescent="0.25">
      <c r="A69" s="9">
        <v>58</v>
      </c>
      <c r="B69" s="10" t="s">
        <v>81</v>
      </c>
      <c r="C69" s="9" t="s">
        <v>82</v>
      </c>
      <c r="D69" s="16">
        <f>'JUNI 2023'!H69</f>
        <v>10</v>
      </c>
      <c r="E69" s="139"/>
      <c r="F69" s="16">
        <f t="shared" si="3"/>
        <v>10</v>
      </c>
      <c r="G69" s="95">
        <v>7</v>
      </c>
      <c r="H69" s="16">
        <f t="shared" si="4"/>
        <v>3</v>
      </c>
      <c r="I69" s="16">
        <v>10500</v>
      </c>
      <c r="J69" s="95">
        <f t="shared" si="5"/>
        <v>31500</v>
      </c>
    </row>
    <row r="70" spans="1:10" x14ac:dyDescent="0.25">
      <c r="A70" s="5">
        <v>59</v>
      </c>
      <c r="B70" s="10" t="s">
        <v>83</v>
      </c>
      <c r="C70" s="9" t="s">
        <v>82</v>
      </c>
      <c r="D70" s="16">
        <f>'JUNI 2023'!H70</f>
        <v>63</v>
      </c>
      <c r="E70" s="139"/>
      <c r="F70" s="16">
        <f t="shared" si="3"/>
        <v>63</v>
      </c>
      <c r="G70" s="95">
        <v>7</v>
      </c>
      <c r="H70" s="16">
        <f t="shared" si="4"/>
        <v>56</v>
      </c>
      <c r="I70" s="16">
        <v>19500</v>
      </c>
      <c r="J70" s="95">
        <f t="shared" si="5"/>
        <v>1092000</v>
      </c>
    </row>
    <row r="71" spans="1:10" x14ac:dyDescent="0.25">
      <c r="A71" s="9">
        <v>60</v>
      </c>
      <c r="B71" s="10" t="s">
        <v>84</v>
      </c>
      <c r="C71" s="9" t="s">
        <v>82</v>
      </c>
      <c r="D71" s="16">
        <f>'JUNI 2023'!H71</f>
        <v>58</v>
      </c>
      <c r="E71" s="139"/>
      <c r="F71" s="16">
        <f t="shared" si="3"/>
        <v>58</v>
      </c>
      <c r="G71" s="95">
        <v>3</v>
      </c>
      <c r="H71" s="16">
        <f t="shared" si="4"/>
        <v>55</v>
      </c>
      <c r="I71" s="16">
        <v>30500</v>
      </c>
      <c r="J71" s="95">
        <f t="shared" si="5"/>
        <v>1677500</v>
      </c>
    </row>
    <row r="72" spans="1:10" x14ac:dyDescent="0.25">
      <c r="A72" s="9">
        <v>61</v>
      </c>
      <c r="B72" s="10" t="s">
        <v>85</v>
      </c>
      <c r="C72" s="9" t="s">
        <v>18</v>
      </c>
      <c r="D72" s="16">
        <f>'JUNI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</row>
    <row r="73" spans="1:10" x14ac:dyDescent="0.25">
      <c r="A73" s="5">
        <v>62</v>
      </c>
      <c r="B73" s="10" t="s">
        <v>86</v>
      </c>
      <c r="C73" s="9" t="s">
        <v>18</v>
      </c>
      <c r="D73" s="16">
        <f>'JUNI 2023'!H73</f>
        <v>94</v>
      </c>
      <c r="E73" s="139"/>
      <c r="F73" s="16">
        <f t="shared" si="3"/>
        <v>94</v>
      </c>
      <c r="G73" s="95">
        <v>1</v>
      </c>
      <c r="H73" s="16">
        <f t="shared" si="4"/>
        <v>93</v>
      </c>
      <c r="I73" s="16">
        <v>52250</v>
      </c>
      <c r="J73" s="95">
        <f t="shared" si="5"/>
        <v>4859250</v>
      </c>
    </row>
    <row r="74" spans="1:10" x14ac:dyDescent="0.25">
      <c r="A74" s="9">
        <v>63</v>
      </c>
      <c r="B74" s="10" t="s">
        <v>87</v>
      </c>
      <c r="C74" s="9" t="s">
        <v>18</v>
      </c>
      <c r="D74" s="16">
        <f>'JUNI 2023'!H74</f>
        <v>100</v>
      </c>
      <c r="E74" s="139"/>
      <c r="F74" s="16">
        <f t="shared" si="3"/>
        <v>100</v>
      </c>
      <c r="G74" s="95">
        <v>1</v>
      </c>
      <c r="H74" s="16">
        <f t="shared" si="4"/>
        <v>99</v>
      </c>
      <c r="I74" s="16">
        <v>4275</v>
      </c>
      <c r="J74" s="95">
        <f t="shared" si="5"/>
        <v>423225</v>
      </c>
    </row>
    <row r="75" spans="1:10" x14ac:dyDescent="0.25">
      <c r="A75" s="9">
        <v>64</v>
      </c>
      <c r="B75" s="10" t="s">
        <v>88</v>
      </c>
      <c r="C75" s="9" t="s">
        <v>18</v>
      </c>
      <c r="D75" s="16">
        <f>'JUNI 2023'!H75</f>
        <v>98</v>
      </c>
      <c r="E75" s="139"/>
      <c r="F75" s="16">
        <f t="shared" si="3"/>
        <v>98</v>
      </c>
      <c r="G75" s="95">
        <v>8</v>
      </c>
      <c r="H75" s="16">
        <f t="shared" si="4"/>
        <v>90</v>
      </c>
      <c r="I75" s="16">
        <v>2800</v>
      </c>
      <c r="J75" s="95">
        <f t="shared" si="5"/>
        <v>252000</v>
      </c>
    </row>
    <row r="76" spans="1:10" x14ac:dyDescent="0.25">
      <c r="A76" s="5">
        <v>65</v>
      </c>
      <c r="B76" s="10" t="s">
        <v>89</v>
      </c>
      <c r="C76" s="9" t="s">
        <v>18</v>
      </c>
      <c r="D76" s="16">
        <f>'JUNI 2023'!H76</f>
        <v>385</v>
      </c>
      <c r="E76" s="139"/>
      <c r="F76" s="16">
        <f t="shared" si="3"/>
        <v>385</v>
      </c>
      <c r="G76" s="95">
        <v>61</v>
      </c>
      <c r="H76" s="16">
        <f t="shared" si="4"/>
        <v>324</v>
      </c>
      <c r="I76" s="16">
        <v>11400</v>
      </c>
      <c r="J76" s="95">
        <f t="shared" si="5"/>
        <v>3693600</v>
      </c>
    </row>
    <row r="77" spans="1:10" x14ac:dyDescent="0.25">
      <c r="A77" s="9">
        <v>66</v>
      </c>
      <c r="B77" s="10" t="s">
        <v>90</v>
      </c>
      <c r="C77" s="9" t="s">
        <v>18</v>
      </c>
      <c r="D77" s="16">
        <f>'JUNI 2023'!H77</f>
        <v>509</v>
      </c>
      <c r="E77" s="139"/>
      <c r="F77" s="16">
        <f t="shared" si="3"/>
        <v>509</v>
      </c>
      <c r="G77" s="95">
        <v>26</v>
      </c>
      <c r="H77" s="16">
        <f t="shared" si="4"/>
        <v>483</v>
      </c>
      <c r="I77" s="16">
        <v>14250</v>
      </c>
      <c r="J77" s="95">
        <f t="shared" si="5"/>
        <v>6882750</v>
      </c>
    </row>
    <row r="78" spans="1:10" x14ac:dyDescent="0.25">
      <c r="A78" s="9">
        <v>67</v>
      </c>
      <c r="B78" s="10" t="s">
        <v>91</v>
      </c>
      <c r="C78" s="9" t="s">
        <v>18</v>
      </c>
      <c r="D78" s="16">
        <f>'JUNI 2023'!H78</f>
        <v>96</v>
      </c>
      <c r="E78" s="139"/>
      <c r="F78" s="16">
        <f t="shared" si="3"/>
        <v>96</v>
      </c>
      <c r="G78" s="95">
        <v>12</v>
      </c>
      <c r="H78" s="16">
        <f t="shared" si="4"/>
        <v>84</v>
      </c>
      <c r="I78" s="16">
        <v>12350</v>
      </c>
      <c r="J78" s="95">
        <f t="shared" si="5"/>
        <v>1037400</v>
      </c>
    </row>
    <row r="79" spans="1:10" x14ac:dyDescent="0.25">
      <c r="A79" s="5">
        <v>68</v>
      </c>
      <c r="B79" s="10" t="s">
        <v>92</v>
      </c>
      <c r="C79" s="9" t="s">
        <v>51</v>
      </c>
      <c r="D79" s="16">
        <f>'JUNI 2023'!H79</f>
        <v>3422</v>
      </c>
      <c r="E79" s="139"/>
      <c r="F79" s="16">
        <f t="shared" si="3"/>
        <v>3422</v>
      </c>
      <c r="G79" s="95">
        <v>325</v>
      </c>
      <c r="H79" s="16">
        <f t="shared" si="4"/>
        <v>3097</v>
      </c>
      <c r="I79" s="16">
        <v>1330</v>
      </c>
      <c r="J79" s="95">
        <f t="shared" si="5"/>
        <v>4119010</v>
      </c>
    </row>
    <row r="80" spans="1:10" x14ac:dyDescent="0.25">
      <c r="A80" s="9">
        <v>69</v>
      </c>
      <c r="B80" s="10" t="s">
        <v>93</v>
      </c>
      <c r="C80" s="9" t="s">
        <v>51</v>
      </c>
      <c r="D80" s="16">
        <f>'JUNI 2023'!H80</f>
        <v>275</v>
      </c>
      <c r="E80" s="139"/>
      <c r="F80" s="16">
        <f t="shared" si="3"/>
        <v>275</v>
      </c>
      <c r="G80" s="95">
        <v>275</v>
      </c>
      <c r="H80" s="16">
        <f t="shared" si="4"/>
        <v>0</v>
      </c>
      <c r="I80" s="16">
        <v>1900</v>
      </c>
      <c r="J80" s="95">
        <f t="shared" si="5"/>
        <v>0</v>
      </c>
    </row>
    <row r="81" spans="1:10" x14ac:dyDescent="0.25">
      <c r="A81" s="9">
        <v>70</v>
      </c>
      <c r="B81" s="10" t="s">
        <v>94</v>
      </c>
      <c r="C81" s="9" t="s">
        <v>18</v>
      </c>
      <c r="D81" s="16">
        <f>'JUNI 2023'!H81</f>
        <v>469</v>
      </c>
      <c r="E81" s="139"/>
      <c r="F81" s="16">
        <f t="shared" si="3"/>
        <v>469</v>
      </c>
      <c r="G81" s="95">
        <v>53</v>
      </c>
      <c r="H81" s="16">
        <f t="shared" si="4"/>
        <v>416</v>
      </c>
      <c r="I81" s="16">
        <v>15675</v>
      </c>
      <c r="J81" s="95">
        <f t="shared" si="5"/>
        <v>6520800</v>
      </c>
    </row>
    <row r="82" spans="1:10" x14ac:dyDescent="0.25">
      <c r="A82" s="5">
        <v>71</v>
      </c>
      <c r="B82" s="10" t="s">
        <v>95</v>
      </c>
      <c r="C82" s="9" t="s">
        <v>51</v>
      </c>
      <c r="D82" s="16">
        <f>'JUNI 2023'!H82</f>
        <v>416</v>
      </c>
      <c r="E82" s="139"/>
      <c r="F82" s="16">
        <f t="shared" si="3"/>
        <v>416</v>
      </c>
      <c r="G82" s="95">
        <v>34</v>
      </c>
      <c r="H82" s="16">
        <f t="shared" si="4"/>
        <v>382</v>
      </c>
      <c r="I82" s="16">
        <v>13900</v>
      </c>
      <c r="J82" s="95">
        <f t="shared" si="5"/>
        <v>5309800</v>
      </c>
    </row>
    <row r="83" spans="1:10" x14ac:dyDescent="0.25">
      <c r="A83" s="9">
        <v>72</v>
      </c>
      <c r="B83" s="10" t="s">
        <v>377</v>
      </c>
      <c r="C83" s="9" t="s">
        <v>82</v>
      </c>
      <c r="D83" s="16">
        <f>'JUNI 2023'!H83</f>
        <v>23</v>
      </c>
      <c r="E83" s="139"/>
      <c r="F83" s="16">
        <f t="shared" si="3"/>
        <v>23</v>
      </c>
      <c r="G83" s="95"/>
      <c r="H83" s="16">
        <f t="shared" si="4"/>
        <v>23</v>
      </c>
      <c r="I83" s="16">
        <v>11400</v>
      </c>
      <c r="J83" s="95">
        <f t="shared" si="5"/>
        <v>262200</v>
      </c>
    </row>
    <row r="84" spans="1:10" x14ac:dyDescent="0.25">
      <c r="A84" s="9">
        <v>73</v>
      </c>
      <c r="B84" s="10" t="s">
        <v>97</v>
      </c>
      <c r="C84" s="9" t="s">
        <v>18</v>
      </c>
      <c r="D84" s="16">
        <f>'JUNI 2023'!H84</f>
        <v>44</v>
      </c>
      <c r="E84" s="139"/>
      <c r="F84" s="16">
        <f t="shared" si="3"/>
        <v>44</v>
      </c>
      <c r="G84" s="95"/>
      <c r="H84" s="16">
        <f t="shared" si="4"/>
        <v>44</v>
      </c>
      <c r="I84" s="16">
        <v>14000</v>
      </c>
      <c r="J84" s="95">
        <f t="shared" si="5"/>
        <v>616000</v>
      </c>
    </row>
    <row r="85" spans="1:10" x14ac:dyDescent="0.25">
      <c r="A85" s="5">
        <v>74</v>
      </c>
      <c r="B85" s="10" t="s">
        <v>98</v>
      </c>
      <c r="C85" s="9" t="s">
        <v>18</v>
      </c>
      <c r="D85" s="16">
        <f>'JUNI 2023'!H85</f>
        <v>13</v>
      </c>
      <c r="E85" s="139"/>
      <c r="F85" s="16">
        <f t="shared" si="3"/>
        <v>13</v>
      </c>
      <c r="G85" s="95"/>
      <c r="H85" s="16">
        <f t="shared" si="4"/>
        <v>13</v>
      </c>
      <c r="I85" s="16">
        <v>14000</v>
      </c>
      <c r="J85" s="95">
        <f t="shared" si="5"/>
        <v>182000</v>
      </c>
    </row>
    <row r="86" spans="1:10" x14ac:dyDescent="0.25">
      <c r="A86" s="9">
        <v>75</v>
      </c>
      <c r="B86" s="10" t="s">
        <v>99</v>
      </c>
      <c r="C86" s="9" t="s">
        <v>18</v>
      </c>
      <c r="D86" s="16">
        <f>'JUNI 2023'!H86</f>
        <v>79</v>
      </c>
      <c r="E86" s="139"/>
      <c r="F86" s="16">
        <f t="shared" si="3"/>
        <v>79</v>
      </c>
      <c r="G86" s="95">
        <v>7</v>
      </c>
      <c r="H86" s="16">
        <f t="shared" si="4"/>
        <v>72</v>
      </c>
      <c r="I86" s="16">
        <v>14850</v>
      </c>
      <c r="J86" s="95">
        <f t="shared" si="5"/>
        <v>1069200</v>
      </c>
    </row>
    <row r="87" spans="1:10" x14ac:dyDescent="0.25">
      <c r="A87" s="9">
        <v>76</v>
      </c>
      <c r="B87" s="10" t="s">
        <v>100</v>
      </c>
      <c r="C87" s="9" t="s">
        <v>18</v>
      </c>
      <c r="D87" s="16">
        <f>'JUNI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0" x14ac:dyDescent="0.25">
      <c r="A88" s="5">
        <v>77</v>
      </c>
      <c r="B88" s="6" t="s">
        <v>294</v>
      </c>
      <c r="C88" s="9" t="s">
        <v>18</v>
      </c>
      <c r="D88" s="16">
        <f>'JUNI 2023'!H88</f>
        <v>40</v>
      </c>
      <c r="E88" s="139"/>
      <c r="F88" s="16">
        <f t="shared" si="3"/>
        <v>40</v>
      </c>
      <c r="G88" s="95">
        <v>6</v>
      </c>
      <c r="H88" s="16">
        <f t="shared" si="4"/>
        <v>34</v>
      </c>
      <c r="I88" s="16">
        <v>12350</v>
      </c>
      <c r="J88" s="95">
        <f t="shared" si="5"/>
        <v>419900</v>
      </c>
    </row>
    <row r="89" spans="1:10" x14ac:dyDescent="0.25">
      <c r="A89" s="9">
        <v>78</v>
      </c>
      <c r="B89" s="10" t="s">
        <v>101</v>
      </c>
      <c r="C89" s="9" t="s">
        <v>47</v>
      </c>
      <c r="D89" s="16">
        <f>'JUNI 2023'!H89</f>
        <v>222</v>
      </c>
      <c r="E89" s="139"/>
      <c r="F89" s="16">
        <f t="shared" si="3"/>
        <v>222</v>
      </c>
      <c r="G89" s="95"/>
      <c r="H89" s="16">
        <f t="shared" si="4"/>
        <v>222</v>
      </c>
      <c r="I89" s="16">
        <v>500</v>
      </c>
      <c r="J89" s="95">
        <f t="shared" si="5"/>
        <v>111000</v>
      </c>
    </row>
    <row r="90" spans="1:10" x14ac:dyDescent="0.25">
      <c r="A90" s="9">
        <v>79</v>
      </c>
      <c r="B90" s="10" t="s">
        <v>102</v>
      </c>
      <c r="C90" s="9" t="s">
        <v>18</v>
      </c>
      <c r="D90" s="16">
        <f>'JUNI 2023'!H90</f>
        <v>1</v>
      </c>
      <c r="E90" s="139"/>
      <c r="F90" s="16">
        <f t="shared" si="3"/>
        <v>1</v>
      </c>
      <c r="G90" s="95"/>
      <c r="H90" s="16">
        <f t="shared" si="4"/>
        <v>1</v>
      </c>
      <c r="I90" s="16">
        <v>13500</v>
      </c>
      <c r="J90" s="95">
        <f t="shared" si="5"/>
        <v>13500</v>
      </c>
    </row>
    <row r="91" spans="1:10" x14ac:dyDescent="0.25">
      <c r="A91" s="5">
        <v>80</v>
      </c>
      <c r="B91" s="10" t="s">
        <v>103</v>
      </c>
      <c r="C91" s="5" t="s">
        <v>104</v>
      </c>
      <c r="D91" s="16">
        <f>'JUNI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</row>
    <row r="92" spans="1:10" x14ac:dyDescent="0.25">
      <c r="A92" s="9">
        <v>81</v>
      </c>
      <c r="B92" s="10" t="s">
        <v>106</v>
      </c>
      <c r="C92" s="9" t="s">
        <v>18</v>
      </c>
      <c r="D92" s="16">
        <f>'JUNI 2023'!H92</f>
        <v>201</v>
      </c>
      <c r="E92" s="139"/>
      <c r="F92" s="16">
        <f t="shared" si="3"/>
        <v>201</v>
      </c>
      <c r="G92" s="95">
        <v>9</v>
      </c>
      <c r="H92" s="16">
        <f t="shared" si="4"/>
        <v>192</v>
      </c>
      <c r="I92" s="16">
        <v>18525</v>
      </c>
      <c r="J92" s="95">
        <f t="shared" si="5"/>
        <v>3556800</v>
      </c>
    </row>
    <row r="93" spans="1:10" x14ac:dyDescent="0.25">
      <c r="A93" s="9">
        <v>82</v>
      </c>
      <c r="B93" s="10" t="s">
        <v>107</v>
      </c>
      <c r="C93" s="9" t="s">
        <v>51</v>
      </c>
      <c r="D93" s="16">
        <f>'JUNI 2023'!H93</f>
        <v>490</v>
      </c>
      <c r="E93" s="139"/>
      <c r="F93" s="16">
        <f t="shared" si="3"/>
        <v>490</v>
      </c>
      <c r="G93" s="95">
        <v>10</v>
      </c>
      <c r="H93" s="16">
        <f t="shared" si="4"/>
        <v>480</v>
      </c>
      <c r="I93" s="16">
        <v>570</v>
      </c>
      <c r="J93" s="95">
        <f t="shared" si="5"/>
        <v>273600</v>
      </c>
    </row>
    <row r="94" spans="1:10" x14ac:dyDescent="0.25">
      <c r="A94" s="5">
        <v>83</v>
      </c>
      <c r="B94" s="7" t="s">
        <v>108</v>
      </c>
      <c r="C94" s="11" t="s">
        <v>18</v>
      </c>
      <c r="D94" s="16">
        <f>'JUNI 2023'!H94</f>
        <v>45</v>
      </c>
      <c r="E94" s="139"/>
      <c r="F94" s="16">
        <f t="shared" si="3"/>
        <v>45</v>
      </c>
      <c r="G94" s="95">
        <v>3</v>
      </c>
      <c r="H94" s="16">
        <f t="shared" si="4"/>
        <v>42</v>
      </c>
      <c r="I94" s="8">
        <v>4750</v>
      </c>
      <c r="J94" s="95">
        <f t="shared" si="5"/>
        <v>199500</v>
      </c>
    </row>
    <row r="95" spans="1:10" x14ac:dyDescent="0.25">
      <c r="A95" s="9">
        <v>84</v>
      </c>
      <c r="B95" s="10" t="s">
        <v>109</v>
      </c>
      <c r="C95" s="9" t="s">
        <v>82</v>
      </c>
      <c r="D95" s="16">
        <f>'JUNI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</row>
    <row r="96" spans="1:10" x14ac:dyDescent="0.25">
      <c r="A96" s="9">
        <v>85</v>
      </c>
      <c r="B96" s="10" t="s">
        <v>110</v>
      </c>
      <c r="C96" s="9" t="s">
        <v>18</v>
      </c>
      <c r="D96" s="16">
        <f>'JUNI 2023'!H96</f>
        <v>84</v>
      </c>
      <c r="E96" s="139"/>
      <c r="F96" s="16">
        <f t="shared" si="3"/>
        <v>84</v>
      </c>
      <c r="G96" s="95">
        <v>13</v>
      </c>
      <c r="H96" s="16">
        <f t="shared" si="4"/>
        <v>71</v>
      </c>
      <c r="I96" s="16">
        <v>24000</v>
      </c>
      <c r="J96" s="95">
        <f t="shared" si="5"/>
        <v>1704000</v>
      </c>
    </row>
    <row r="97" spans="1:10" x14ac:dyDescent="0.25">
      <c r="A97" s="5">
        <v>86</v>
      </c>
      <c r="B97" s="10" t="s">
        <v>111</v>
      </c>
      <c r="C97" s="9" t="s">
        <v>18</v>
      </c>
      <c r="D97" s="16">
        <f>'JUNI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</row>
    <row r="98" spans="1:10" x14ac:dyDescent="0.25">
      <c r="A98" s="9">
        <v>87</v>
      </c>
      <c r="B98" s="12" t="s">
        <v>112</v>
      </c>
      <c r="C98" s="9" t="s">
        <v>18</v>
      </c>
      <c r="D98" s="16">
        <f>'JUNI 2023'!H98</f>
        <v>57</v>
      </c>
      <c r="E98" s="139"/>
      <c r="F98" s="16">
        <f t="shared" si="3"/>
        <v>57</v>
      </c>
      <c r="G98" s="95">
        <v>3</v>
      </c>
      <c r="H98" s="16">
        <f t="shared" si="4"/>
        <v>54</v>
      </c>
      <c r="I98" s="16">
        <v>15000</v>
      </c>
      <c r="J98" s="95">
        <f t="shared" si="5"/>
        <v>810000</v>
      </c>
    </row>
    <row r="99" spans="1:10" x14ac:dyDescent="0.25">
      <c r="A99" s="9">
        <v>88</v>
      </c>
      <c r="B99" s="12" t="s">
        <v>401</v>
      </c>
      <c r="C99" s="9" t="s">
        <v>18</v>
      </c>
      <c r="D99" s="16">
        <f>'JUNI 2023'!H99</f>
        <v>11</v>
      </c>
      <c r="E99" s="139"/>
      <c r="F99" s="16">
        <f t="shared" si="3"/>
        <v>11</v>
      </c>
      <c r="G99" s="95">
        <v>1</v>
      </c>
      <c r="H99" s="16">
        <f t="shared" si="4"/>
        <v>10</v>
      </c>
      <c r="I99" s="16">
        <v>8550</v>
      </c>
      <c r="J99" s="95">
        <f t="shared" si="5"/>
        <v>85500</v>
      </c>
    </row>
    <row r="100" spans="1:10" x14ac:dyDescent="0.25">
      <c r="A100" s="5">
        <v>89</v>
      </c>
      <c r="B100" s="10" t="s">
        <v>114</v>
      </c>
      <c r="C100" s="9" t="s">
        <v>82</v>
      </c>
      <c r="D100" s="16">
        <f>'JUNI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</row>
    <row r="101" spans="1:10" x14ac:dyDescent="0.25">
      <c r="A101" s="9">
        <v>90</v>
      </c>
      <c r="B101" s="10" t="s">
        <v>115</v>
      </c>
      <c r="C101" s="9" t="s">
        <v>18</v>
      </c>
      <c r="D101" s="16">
        <f>'JUNI 2023'!H101</f>
        <v>19</v>
      </c>
      <c r="E101" s="139"/>
      <c r="F101" s="16">
        <f t="shared" si="3"/>
        <v>19</v>
      </c>
      <c r="G101" s="95">
        <v>2</v>
      </c>
      <c r="H101" s="16">
        <f t="shared" si="4"/>
        <v>17</v>
      </c>
      <c r="I101" s="16">
        <v>38400</v>
      </c>
      <c r="J101" s="95">
        <f t="shared" si="5"/>
        <v>652800</v>
      </c>
    </row>
    <row r="102" spans="1:10" x14ac:dyDescent="0.25">
      <c r="A102" s="9">
        <v>91</v>
      </c>
      <c r="B102" s="7" t="s">
        <v>116</v>
      </c>
      <c r="C102" s="11" t="s">
        <v>117</v>
      </c>
      <c r="D102" s="16">
        <f>'JUNI 2023'!H102</f>
        <v>2</v>
      </c>
      <c r="E102" s="139"/>
      <c r="F102" s="16">
        <f t="shared" si="3"/>
        <v>2</v>
      </c>
      <c r="G102" s="95">
        <v>1</v>
      </c>
      <c r="H102" s="16">
        <f t="shared" si="4"/>
        <v>1</v>
      </c>
      <c r="I102" s="8">
        <v>82000</v>
      </c>
      <c r="J102" s="95">
        <f t="shared" si="5"/>
        <v>82000</v>
      </c>
    </row>
    <row r="103" spans="1:10" x14ac:dyDescent="0.25">
      <c r="A103" s="5">
        <v>92</v>
      </c>
      <c r="B103" s="10" t="s">
        <v>118</v>
      </c>
      <c r="C103" s="9" t="s">
        <v>18</v>
      </c>
      <c r="D103" s="16">
        <f>'JUNI 2023'!H103</f>
        <v>2084</v>
      </c>
      <c r="E103" s="139"/>
      <c r="F103" s="16">
        <f t="shared" si="3"/>
        <v>2084</v>
      </c>
      <c r="G103" s="95">
        <v>429</v>
      </c>
      <c r="H103" s="16">
        <f t="shared" si="4"/>
        <v>1655</v>
      </c>
      <c r="I103" s="16">
        <v>7600</v>
      </c>
      <c r="J103" s="95">
        <f t="shared" si="5"/>
        <v>12578000</v>
      </c>
    </row>
    <row r="104" spans="1:10" x14ac:dyDescent="0.25">
      <c r="A104" s="9">
        <v>93</v>
      </c>
      <c r="B104" s="10" t="s">
        <v>119</v>
      </c>
      <c r="C104" s="9" t="s">
        <v>18</v>
      </c>
      <c r="D104" s="16">
        <f>'JUNI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</row>
    <row r="105" spans="1:10" x14ac:dyDescent="0.25">
      <c r="A105" s="9">
        <v>94</v>
      </c>
      <c r="B105" s="10" t="s">
        <v>120</v>
      </c>
      <c r="C105" s="9" t="s">
        <v>67</v>
      </c>
      <c r="D105" s="16">
        <f>'JUNI 2023'!H105</f>
        <v>3170</v>
      </c>
      <c r="E105" s="139"/>
      <c r="F105" s="16">
        <f t="shared" si="3"/>
        <v>3170</v>
      </c>
      <c r="G105" s="95">
        <v>290</v>
      </c>
      <c r="H105" s="16">
        <f t="shared" si="4"/>
        <v>2880</v>
      </c>
      <c r="I105" s="16">
        <v>11400</v>
      </c>
      <c r="J105" s="95">
        <f t="shared" si="5"/>
        <v>32832000</v>
      </c>
    </row>
    <row r="106" spans="1:10" x14ac:dyDescent="0.25">
      <c r="A106" s="5">
        <v>95</v>
      </c>
      <c r="B106" s="10" t="s">
        <v>121</v>
      </c>
      <c r="C106" s="9" t="s">
        <v>18</v>
      </c>
      <c r="D106" s="16">
        <f>'JUNI 2023'!H106</f>
        <v>123</v>
      </c>
      <c r="E106" s="139"/>
      <c r="F106" s="16">
        <f t="shared" si="3"/>
        <v>123</v>
      </c>
      <c r="G106" s="95">
        <v>2</v>
      </c>
      <c r="H106" s="16">
        <f t="shared" si="4"/>
        <v>121</v>
      </c>
      <c r="I106" s="16">
        <v>90250</v>
      </c>
      <c r="J106" s="95">
        <f t="shared" si="5"/>
        <v>10920250</v>
      </c>
    </row>
    <row r="107" spans="1:10" x14ac:dyDescent="0.25">
      <c r="A107" s="9">
        <v>96</v>
      </c>
      <c r="B107" s="10" t="s">
        <v>122</v>
      </c>
      <c r="C107" s="9" t="s">
        <v>18</v>
      </c>
      <c r="D107" s="16">
        <f>'JUNI 2023'!H107</f>
        <v>43</v>
      </c>
      <c r="E107" s="139"/>
      <c r="F107" s="16">
        <f t="shared" si="3"/>
        <v>43</v>
      </c>
      <c r="G107" s="95">
        <v>6</v>
      </c>
      <c r="H107" s="16">
        <f t="shared" si="4"/>
        <v>37</v>
      </c>
      <c r="I107" s="16">
        <v>10000</v>
      </c>
      <c r="J107" s="95">
        <f t="shared" si="5"/>
        <v>370000</v>
      </c>
    </row>
    <row r="108" spans="1:10" x14ac:dyDescent="0.25">
      <c r="A108" s="9">
        <v>97</v>
      </c>
      <c r="B108" s="10" t="s">
        <v>123</v>
      </c>
      <c r="C108" s="9" t="s">
        <v>70</v>
      </c>
      <c r="D108" s="16">
        <f>'JUNI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</row>
    <row r="109" spans="1:10" x14ac:dyDescent="0.25">
      <c r="A109" s="5">
        <v>98</v>
      </c>
      <c r="B109" s="10" t="s">
        <v>124</v>
      </c>
      <c r="C109" s="9" t="s">
        <v>104</v>
      </c>
      <c r="D109" s="16">
        <f>'JUNI 2023'!H109</f>
        <v>39</v>
      </c>
      <c r="E109" s="139"/>
      <c r="F109" s="16">
        <f t="shared" si="3"/>
        <v>39</v>
      </c>
      <c r="G109" s="95"/>
      <c r="H109" s="16">
        <f t="shared" si="4"/>
        <v>39</v>
      </c>
      <c r="I109" s="8">
        <v>6500</v>
      </c>
      <c r="J109" s="95">
        <f t="shared" si="5"/>
        <v>253500</v>
      </c>
    </row>
    <row r="110" spans="1:10" x14ac:dyDescent="0.25">
      <c r="A110" s="9">
        <v>99</v>
      </c>
      <c r="B110" s="7" t="s">
        <v>378</v>
      </c>
      <c r="C110" s="11" t="s">
        <v>82</v>
      </c>
      <c r="D110" s="16">
        <f>'JUNI 2023'!H110</f>
        <v>17</v>
      </c>
      <c r="E110" s="139"/>
      <c r="F110" s="16">
        <f t="shared" si="3"/>
        <v>17</v>
      </c>
      <c r="G110" s="95">
        <v>1</v>
      </c>
      <c r="H110" s="16">
        <f t="shared" si="4"/>
        <v>16</v>
      </c>
      <c r="I110" s="8">
        <v>18050</v>
      </c>
      <c r="J110" s="95">
        <f t="shared" si="5"/>
        <v>288800</v>
      </c>
    </row>
    <row r="111" spans="1:10" x14ac:dyDescent="0.25">
      <c r="A111" s="9">
        <v>100</v>
      </c>
      <c r="B111" s="7" t="s">
        <v>126</v>
      </c>
      <c r="C111" s="11" t="s">
        <v>127</v>
      </c>
      <c r="D111" s="16">
        <f>'JUNI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</row>
    <row r="112" spans="1:10" x14ac:dyDescent="0.25">
      <c r="A112" s="5">
        <v>101</v>
      </c>
      <c r="B112" s="7" t="s">
        <v>128</v>
      </c>
      <c r="C112" s="11" t="s">
        <v>129</v>
      </c>
      <c r="D112" s="16">
        <f>'JUNI 2023'!H112</f>
        <v>41</v>
      </c>
      <c r="E112" s="139"/>
      <c r="F112" s="16">
        <f t="shared" si="3"/>
        <v>41</v>
      </c>
      <c r="G112" s="95">
        <v>12</v>
      </c>
      <c r="H112" s="16">
        <f t="shared" si="4"/>
        <v>29</v>
      </c>
      <c r="I112" s="16">
        <v>18000</v>
      </c>
      <c r="J112" s="95">
        <f t="shared" si="5"/>
        <v>522000</v>
      </c>
    </row>
    <row r="113" spans="1:10" x14ac:dyDescent="0.25">
      <c r="A113" s="9">
        <v>102</v>
      </c>
      <c r="B113" s="10" t="s">
        <v>379</v>
      </c>
      <c r="C113" s="9" t="s">
        <v>51</v>
      </c>
      <c r="D113" s="16">
        <f>'JUNI 2023'!H113</f>
        <v>92</v>
      </c>
      <c r="E113" s="139"/>
      <c r="F113" s="16">
        <f t="shared" si="3"/>
        <v>92</v>
      </c>
      <c r="G113" s="95">
        <v>3</v>
      </c>
      <c r="H113" s="16">
        <f t="shared" si="4"/>
        <v>89</v>
      </c>
      <c r="I113" s="8">
        <v>42750</v>
      </c>
      <c r="J113" s="95">
        <f t="shared" si="5"/>
        <v>3804750</v>
      </c>
    </row>
    <row r="114" spans="1:10" x14ac:dyDescent="0.25">
      <c r="A114" s="9">
        <v>103</v>
      </c>
      <c r="B114" s="10" t="s">
        <v>380</v>
      </c>
      <c r="C114" s="9" t="s">
        <v>132</v>
      </c>
      <c r="D114" s="16">
        <f>'JUNI 2023'!H114</f>
        <v>90</v>
      </c>
      <c r="E114" s="139"/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</row>
    <row r="115" spans="1:10" x14ac:dyDescent="0.25">
      <c r="A115" s="5">
        <v>104</v>
      </c>
      <c r="B115" s="10" t="s">
        <v>133</v>
      </c>
      <c r="C115" s="9" t="s">
        <v>18</v>
      </c>
      <c r="D115" s="16">
        <f>'JUNI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</row>
    <row r="116" spans="1:10" x14ac:dyDescent="0.25">
      <c r="A116" s="9">
        <v>105</v>
      </c>
      <c r="B116" s="10" t="s">
        <v>134</v>
      </c>
      <c r="C116" s="9" t="s">
        <v>18</v>
      </c>
      <c r="D116" s="16">
        <f>'JUNI 2023'!H116</f>
        <v>118</v>
      </c>
      <c r="E116" s="139"/>
      <c r="F116" s="16">
        <f t="shared" si="3"/>
        <v>118</v>
      </c>
      <c r="G116" s="95">
        <v>12</v>
      </c>
      <c r="H116" s="16">
        <f t="shared" si="4"/>
        <v>106</v>
      </c>
      <c r="I116" s="8">
        <v>9500</v>
      </c>
      <c r="J116" s="95">
        <f t="shared" si="5"/>
        <v>1007000</v>
      </c>
    </row>
    <row r="117" spans="1:10" x14ac:dyDescent="0.25">
      <c r="A117" s="9">
        <v>106</v>
      </c>
      <c r="B117" s="10" t="s">
        <v>135</v>
      </c>
      <c r="C117" s="9" t="s">
        <v>104</v>
      </c>
      <c r="D117" s="16">
        <f>'JUNI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</row>
    <row r="118" spans="1:10" x14ac:dyDescent="0.25">
      <c r="A118" s="5">
        <v>107</v>
      </c>
      <c r="B118" s="10" t="s">
        <v>136</v>
      </c>
      <c r="C118" s="9" t="s">
        <v>18</v>
      </c>
      <c r="D118" s="16">
        <f>'JUNI 2023'!H118</f>
        <v>29</v>
      </c>
      <c r="E118" s="139"/>
      <c r="F118" s="16">
        <f t="shared" si="3"/>
        <v>29</v>
      </c>
      <c r="G118" s="95">
        <v>1</v>
      </c>
      <c r="H118" s="16">
        <f t="shared" si="4"/>
        <v>28</v>
      </c>
      <c r="I118" s="8">
        <v>22500</v>
      </c>
      <c r="J118" s="95">
        <f t="shared" si="5"/>
        <v>630000</v>
      </c>
    </row>
    <row r="119" spans="1:10" x14ac:dyDescent="0.25">
      <c r="A119" s="9">
        <v>108</v>
      </c>
      <c r="B119" s="10" t="s">
        <v>137</v>
      </c>
      <c r="C119" s="9" t="s">
        <v>18</v>
      </c>
      <c r="D119" s="16">
        <f>'JUNI 2023'!H119</f>
        <v>191</v>
      </c>
      <c r="E119" s="139"/>
      <c r="F119" s="16">
        <f t="shared" si="3"/>
        <v>191</v>
      </c>
      <c r="G119" s="95">
        <v>15</v>
      </c>
      <c r="H119" s="16">
        <f t="shared" si="4"/>
        <v>176</v>
      </c>
      <c r="I119" s="8">
        <v>6650</v>
      </c>
      <c r="J119" s="95">
        <f t="shared" si="5"/>
        <v>1170400</v>
      </c>
    </row>
    <row r="120" spans="1:10" x14ac:dyDescent="0.25">
      <c r="A120" s="9">
        <v>109</v>
      </c>
      <c r="B120" s="10" t="s">
        <v>300</v>
      </c>
      <c r="C120" s="9" t="s">
        <v>104</v>
      </c>
      <c r="D120" s="16">
        <f>'JUNI 2023'!H120</f>
        <v>60</v>
      </c>
      <c r="E120" s="139"/>
      <c r="F120" s="16">
        <f t="shared" si="3"/>
        <v>60</v>
      </c>
      <c r="G120" s="95">
        <v>10</v>
      </c>
      <c r="H120" s="16">
        <f t="shared" si="4"/>
        <v>50</v>
      </c>
      <c r="I120" s="8">
        <v>3800</v>
      </c>
      <c r="J120" s="95">
        <f t="shared" si="5"/>
        <v>190000</v>
      </c>
    </row>
    <row r="121" spans="1:10" x14ac:dyDescent="0.25">
      <c r="A121" s="5">
        <v>110</v>
      </c>
      <c r="B121" s="10" t="s">
        <v>138</v>
      </c>
      <c r="C121" s="9" t="s">
        <v>18</v>
      </c>
      <c r="D121" s="16">
        <f>'JUNI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</row>
    <row r="122" spans="1:10" x14ac:dyDescent="0.25">
      <c r="A122" s="9">
        <v>111</v>
      </c>
      <c r="B122" s="10" t="s">
        <v>139</v>
      </c>
      <c r="C122" s="9" t="s">
        <v>18</v>
      </c>
      <c r="D122" s="16">
        <f>'JUNI 2023'!H122</f>
        <v>3</v>
      </c>
      <c r="E122" s="139"/>
      <c r="F122" s="16">
        <f t="shared" si="3"/>
        <v>3</v>
      </c>
      <c r="G122" s="95">
        <v>2</v>
      </c>
      <c r="H122" s="16">
        <f t="shared" si="4"/>
        <v>1</v>
      </c>
      <c r="I122" s="8">
        <v>82000</v>
      </c>
      <c r="J122" s="95">
        <f t="shared" si="5"/>
        <v>82000</v>
      </c>
    </row>
    <row r="123" spans="1:10" x14ac:dyDescent="0.25">
      <c r="A123" s="9">
        <v>112</v>
      </c>
      <c r="B123" s="10" t="s">
        <v>140</v>
      </c>
      <c r="C123" s="9" t="s">
        <v>18</v>
      </c>
      <c r="D123" s="16">
        <f>'JUNI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</row>
    <row r="124" spans="1:10" x14ac:dyDescent="0.25">
      <c r="A124" s="5">
        <v>113</v>
      </c>
      <c r="B124" s="10" t="s">
        <v>141</v>
      </c>
      <c r="C124" s="9" t="s">
        <v>18</v>
      </c>
      <c r="D124" s="16">
        <f>'JUNI 2023'!H124</f>
        <v>24</v>
      </c>
      <c r="E124" s="139"/>
      <c r="F124" s="16">
        <f t="shared" si="3"/>
        <v>24</v>
      </c>
      <c r="G124" s="95">
        <v>1</v>
      </c>
      <c r="H124" s="16">
        <f t="shared" si="4"/>
        <v>23</v>
      </c>
      <c r="I124" s="8">
        <v>10500</v>
      </c>
      <c r="J124" s="95">
        <f t="shared" si="5"/>
        <v>241500</v>
      </c>
    </row>
    <row r="125" spans="1:10" x14ac:dyDescent="0.25">
      <c r="A125" s="9">
        <v>114</v>
      </c>
      <c r="B125" s="7" t="s">
        <v>142</v>
      </c>
      <c r="C125" s="11" t="s">
        <v>18</v>
      </c>
      <c r="D125" s="16">
        <f>'JUNI 2023'!H125</f>
        <v>221</v>
      </c>
      <c r="E125" s="139"/>
      <c r="F125" s="16">
        <f t="shared" si="3"/>
        <v>221</v>
      </c>
      <c r="G125" s="95">
        <v>7</v>
      </c>
      <c r="H125" s="16">
        <f t="shared" si="4"/>
        <v>214</v>
      </c>
      <c r="I125" s="8">
        <v>47000</v>
      </c>
      <c r="J125" s="95">
        <f t="shared" si="5"/>
        <v>10058000</v>
      </c>
    </row>
    <row r="126" spans="1:10" x14ac:dyDescent="0.25">
      <c r="A126" s="9">
        <v>115</v>
      </c>
      <c r="B126" s="7" t="s">
        <v>250</v>
      </c>
      <c r="C126" s="11" t="s">
        <v>18</v>
      </c>
      <c r="D126" s="16">
        <f>'JUNI 2023'!H126</f>
        <v>0</v>
      </c>
      <c r="E126" s="145"/>
      <c r="F126" s="16">
        <f t="shared" si="3"/>
        <v>0</v>
      </c>
      <c r="G126" s="110"/>
      <c r="H126" s="16">
        <f t="shared" si="4"/>
        <v>0</v>
      </c>
      <c r="I126" s="8">
        <v>6000</v>
      </c>
      <c r="J126" s="110">
        <f t="shared" si="5"/>
        <v>0</v>
      </c>
    </row>
    <row r="127" spans="1:10" x14ac:dyDescent="0.25">
      <c r="A127" s="5">
        <v>116</v>
      </c>
      <c r="B127" s="10" t="s">
        <v>297</v>
      </c>
      <c r="C127" s="9" t="s">
        <v>70</v>
      </c>
      <c r="D127" s="16">
        <f>'JUNI 2023'!H127</f>
        <v>66</v>
      </c>
      <c r="E127" s="139"/>
      <c r="F127" s="16">
        <f t="shared" si="3"/>
        <v>66</v>
      </c>
      <c r="G127" s="95"/>
      <c r="H127" s="16">
        <f t="shared" si="4"/>
        <v>66</v>
      </c>
      <c r="I127" s="16">
        <v>14000</v>
      </c>
      <c r="J127" s="95">
        <f t="shared" si="5"/>
        <v>924000</v>
      </c>
    </row>
    <row r="128" spans="1:10" x14ac:dyDescent="0.25">
      <c r="A128" s="9">
        <v>117</v>
      </c>
      <c r="B128" s="10" t="s">
        <v>298</v>
      </c>
      <c r="C128" s="9" t="s">
        <v>18</v>
      </c>
      <c r="D128" s="16">
        <f>'JUNI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</row>
    <row r="129" spans="1:10" x14ac:dyDescent="0.25">
      <c r="A129" s="14">
        <v>118</v>
      </c>
      <c r="B129" s="13" t="s">
        <v>299</v>
      </c>
      <c r="C129" s="14" t="s">
        <v>18</v>
      </c>
      <c r="D129" s="17">
        <f>'JUNI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</row>
    <row r="130" spans="1:10" x14ac:dyDescent="0.25">
      <c r="A130" s="4"/>
      <c r="B130" s="47"/>
      <c r="C130" s="4"/>
      <c r="D130" s="48"/>
      <c r="E130" s="141"/>
      <c r="F130" s="48">
        <f t="shared" si="3"/>
        <v>0</v>
      </c>
      <c r="G130" s="107"/>
      <c r="H130" s="48">
        <f t="shared" si="4"/>
        <v>0</v>
      </c>
      <c r="I130" s="48"/>
      <c r="J130" s="107"/>
    </row>
    <row r="131" spans="1:10" x14ac:dyDescent="0.25">
      <c r="A131" s="9">
        <v>119</v>
      </c>
      <c r="B131" s="10" t="s">
        <v>143</v>
      </c>
      <c r="C131" s="9" t="s">
        <v>18</v>
      </c>
      <c r="D131" s="16">
        <f>'JUNI 2023'!H131</f>
        <v>1120</v>
      </c>
      <c r="E131" s="139"/>
      <c r="F131" s="16">
        <f t="shared" ref="F131:F142" si="6">D131+E131</f>
        <v>1120</v>
      </c>
      <c r="G131" s="95">
        <v>1120</v>
      </c>
      <c r="H131" s="16">
        <f t="shared" ref="H131:H142" si="7">F131-G131</f>
        <v>0</v>
      </c>
      <c r="I131" s="16">
        <v>1425</v>
      </c>
      <c r="J131" s="95">
        <f>H131*I131</f>
        <v>0</v>
      </c>
    </row>
    <row r="132" spans="1:10" x14ac:dyDescent="0.25">
      <c r="A132" s="9">
        <v>120</v>
      </c>
      <c r="B132" s="10" t="s">
        <v>144</v>
      </c>
      <c r="C132" s="9" t="s">
        <v>18</v>
      </c>
      <c r="D132" s="16">
        <f>'JUNI 2023'!H132</f>
        <v>0</v>
      </c>
      <c r="E132" s="139"/>
      <c r="F132" s="16">
        <f t="shared" si="6"/>
        <v>0</v>
      </c>
      <c r="G132" s="95"/>
      <c r="H132" s="16">
        <f t="shared" si="7"/>
        <v>0</v>
      </c>
      <c r="I132" s="16">
        <v>55000</v>
      </c>
      <c r="J132" s="95">
        <f t="shared" ref="J132:J137" si="8">H132*I132</f>
        <v>0</v>
      </c>
    </row>
    <row r="133" spans="1:10" x14ac:dyDescent="0.25">
      <c r="A133" s="9">
        <v>121</v>
      </c>
      <c r="B133" s="10" t="s">
        <v>145</v>
      </c>
      <c r="C133" s="9" t="s">
        <v>18</v>
      </c>
      <c r="D133" s="16">
        <f>'JUNI 2023'!H133</f>
        <v>1785</v>
      </c>
      <c r="E133" s="139"/>
      <c r="F133" s="16">
        <f t="shared" si="6"/>
        <v>1785</v>
      </c>
      <c r="G133" s="95"/>
      <c r="H133" s="16">
        <f t="shared" si="7"/>
        <v>1785</v>
      </c>
      <c r="I133" s="16">
        <v>2375</v>
      </c>
      <c r="J133" s="95">
        <f t="shared" si="8"/>
        <v>4239375</v>
      </c>
    </row>
    <row r="134" spans="1:10" x14ac:dyDescent="0.25">
      <c r="A134" s="9">
        <v>122</v>
      </c>
      <c r="B134" s="10" t="s">
        <v>146</v>
      </c>
      <c r="C134" s="9" t="s">
        <v>18</v>
      </c>
      <c r="D134" s="16">
        <f>'JUNI 2023'!H134</f>
        <v>2100</v>
      </c>
      <c r="E134" s="139"/>
      <c r="F134" s="16">
        <f t="shared" si="6"/>
        <v>2100</v>
      </c>
      <c r="G134" s="95"/>
      <c r="H134" s="16">
        <f t="shared" si="7"/>
        <v>2100</v>
      </c>
      <c r="I134" s="16">
        <v>2375</v>
      </c>
      <c r="J134" s="95">
        <f t="shared" si="8"/>
        <v>4987500</v>
      </c>
    </row>
    <row r="135" spans="1:10" x14ac:dyDescent="0.25">
      <c r="A135" s="9">
        <v>123</v>
      </c>
      <c r="B135" s="10" t="s">
        <v>382</v>
      </c>
      <c r="C135" s="9" t="s">
        <v>18</v>
      </c>
      <c r="D135" s="16">
        <f>'JUNI 2023'!H135</f>
        <v>20</v>
      </c>
      <c r="E135" s="139"/>
      <c r="F135" s="16">
        <f t="shared" si="6"/>
        <v>20</v>
      </c>
      <c r="G135" s="95">
        <v>20</v>
      </c>
      <c r="H135" s="16">
        <f t="shared" si="7"/>
        <v>0</v>
      </c>
      <c r="I135" s="16">
        <v>5700</v>
      </c>
      <c r="J135" s="95">
        <f t="shared" si="8"/>
        <v>0</v>
      </c>
    </row>
    <row r="136" spans="1:10" x14ac:dyDescent="0.25">
      <c r="A136" s="9">
        <v>124</v>
      </c>
      <c r="B136" s="10" t="s">
        <v>252</v>
      </c>
      <c r="C136" s="9" t="s">
        <v>18</v>
      </c>
      <c r="D136" s="16">
        <f>'JUNI 2023'!H136</f>
        <v>12</v>
      </c>
      <c r="E136" s="139"/>
      <c r="F136" s="16">
        <f t="shared" si="6"/>
        <v>12</v>
      </c>
      <c r="G136" s="95">
        <v>1</v>
      </c>
      <c r="H136" s="16">
        <f t="shared" si="7"/>
        <v>11</v>
      </c>
      <c r="I136" s="16">
        <v>200000</v>
      </c>
      <c r="J136" s="95">
        <f t="shared" si="8"/>
        <v>2200000</v>
      </c>
    </row>
    <row r="137" spans="1:10" x14ac:dyDescent="0.25">
      <c r="A137" s="9">
        <v>125</v>
      </c>
      <c r="B137" s="10" t="s">
        <v>381</v>
      </c>
      <c r="C137" s="9"/>
      <c r="D137" s="16">
        <f>'JUNI 2023'!H137</f>
        <v>100</v>
      </c>
      <c r="E137" s="139"/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</row>
    <row r="138" spans="1:10" x14ac:dyDescent="0.25">
      <c r="A138" s="9"/>
      <c r="B138" s="10"/>
      <c r="C138" s="9"/>
      <c r="D138" s="16"/>
      <c r="E138" s="139"/>
      <c r="F138" s="16">
        <f t="shared" si="6"/>
        <v>0</v>
      </c>
      <c r="G138" s="95"/>
      <c r="H138" s="16">
        <f t="shared" si="7"/>
        <v>0</v>
      </c>
      <c r="I138" s="16"/>
      <c r="J138" s="95"/>
    </row>
    <row r="139" spans="1:10" x14ac:dyDescent="0.25">
      <c r="A139" s="9">
        <v>126</v>
      </c>
      <c r="B139" s="10" t="s">
        <v>148</v>
      </c>
      <c r="C139" s="9" t="s">
        <v>70</v>
      </c>
      <c r="D139" s="16"/>
      <c r="E139" s="139"/>
      <c r="F139" s="16">
        <f t="shared" si="6"/>
        <v>0</v>
      </c>
      <c r="G139" s="95"/>
      <c r="H139" s="16">
        <f t="shared" si="7"/>
        <v>0</v>
      </c>
      <c r="I139" s="16"/>
      <c r="J139" s="95"/>
    </row>
    <row r="140" spans="1:10" x14ac:dyDescent="0.25">
      <c r="A140" s="9">
        <v>127</v>
      </c>
      <c r="B140" s="10" t="s">
        <v>251</v>
      </c>
      <c r="C140" s="9" t="s">
        <v>18</v>
      </c>
      <c r="D140" s="16"/>
      <c r="E140" s="139"/>
      <c r="F140" s="16">
        <f t="shared" si="6"/>
        <v>0</v>
      </c>
      <c r="G140" s="95"/>
      <c r="H140" s="16">
        <f t="shared" si="7"/>
        <v>0</v>
      </c>
      <c r="I140" s="16">
        <v>94700</v>
      </c>
      <c r="J140" s="95">
        <f>H140*I140</f>
        <v>0</v>
      </c>
    </row>
    <row r="141" spans="1:10" x14ac:dyDescent="0.25">
      <c r="A141" s="9">
        <v>128</v>
      </c>
      <c r="B141" s="10" t="s">
        <v>149</v>
      </c>
      <c r="C141" s="9" t="s">
        <v>18</v>
      </c>
      <c r="D141" s="16">
        <f>'JUNI 2023'!H140</f>
        <v>11</v>
      </c>
      <c r="E141" s="139"/>
      <c r="F141" s="16">
        <f t="shared" si="6"/>
        <v>11</v>
      </c>
      <c r="G141" s="95">
        <v>2</v>
      </c>
      <c r="H141" s="16">
        <f t="shared" si="7"/>
        <v>9</v>
      </c>
      <c r="I141" s="16">
        <v>116700</v>
      </c>
      <c r="J141" s="95">
        <f t="shared" ref="J141:J142" si="9">H141*I141</f>
        <v>1050300</v>
      </c>
    </row>
    <row r="142" spans="1:10" x14ac:dyDescent="0.25">
      <c r="A142" s="9">
        <v>129</v>
      </c>
      <c r="B142" s="10" t="s">
        <v>151</v>
      </c>
      <c r="C142" s="9" t="s">
        <v>18</v>
      </c>
      <c r="D142" s="16">
        <f>'JUNI 2023'!H141</f>
        <v>30</v>
      </c>
      <c r="E142" s="139"/>
      <c r="F142" s="16">
        <f t="shared" si="6"/>
        <v>30</v>
      </c>
      <c r="G142" s="95"/>
      <c r="H142" s="16">
        <f t="shared" si="7"/>
        <v>30</v>
      </c>
      <c r="I142" s="16">
        <v>30000</v>
      </c>
      <c r="J142" s="95">
        <f t="shared" si="9"/>
        <v>900000</v>
      </c>
    </row>
    <row r="143" spans="1:10" x14ac:dyDescent="0.25">
      <c r="A143" s="9"/>
      <c r="B143" s="10"/>
      <c r="C143" s="9"/>
      <c r="D143" s="10"/>
      <c r="E143" s="139"/>
      <c r="F143" s="16"/>
      <c r="G143" s="95"/>
      <c r="H143" s="16"/>
      <c r="I143" s="16"/>
      <c r="J143" s="95"/>
    </row>
    <row r="144" spans="1:10" x14ac:dyDescent="0.25">
      <c r="A144" s="14"/>
      <c r="B144" s="13"/>
      <c r="C144" s="14"/>
      <c r="D144" s="13"/>
      <c r="E144" s="142"/>
      <c r="F144" s="17"/>
      <c r="G144" s="108"/>
      <c r="H144" s="17"/>
      <c r="I144" s="17"/>
      <c r="J144" s="108"/>
    </row>
    <row r="145" spans="1:10" x14ac:dyDescent="0.25">
      <c r="A145" s="87"/>
      <c r="B145" s="335" t="s">
        <v>264</v>
      </c>
      <c r="C145" s="335"/>
      <c r="D145" s="335"/>
      <c r="E145" s="335"/>
      <c r="F145" s="335"/>
      <c r="G145" s="335"/>
      <c r="H145" s="394"/>
      <c r="I145" s="395">
        <f>SUM(J11:J142)</f>
        <v>267709485</v>
      </c>
      <c r="J145" s="394"/>
    </row>
    <row r="146" spans="1:10" x14ac:dyDescent="0.25">
      <c r="A146" s="221"/>
      <c r="B146" s="222"/>
      <c r="C146" s="222"/>
      <c r="D146" s="222"/>
      <c r="E146" s="222"/>
      <c r="F146" s="222"/>
      <c r="G146" s="222"/>
      <c r="H146" s="222"/>
      <c r="I146" s="223"/>
      <c r="J146" s="222"/>
    </row>
    <row r="147" spans="1:10" ht="15.75" x14ac:dyDescent="0.25">
      <c r="A147" s="396" t="s">
        <v>284</v>
      </c>
      <c r="B147" s="396"/>
      <c r="C147" s="396"/>
      <c r="D147" s="396"/>
      <c r="E147" s="396"/>
      <c r="F147" s="396"/>
      <c r="G147" s="396"/>
      <c r="H147" s="396"/>
      <c r="I147" s="396"/>
      <c r="J147" s="396"/>
    </row>
    <row r="148" spans="1:10" x14ac:dyDescent="0.25">
      <c r="A148" s="397" t="s">
        <v>415</v>
      </c>
      <c r="B148" s="397"/>
      <c r="C148" s="397"/>
      <c r="D148" s="397"/>
      <c r="E148" s="397"/>
      <c r="F148" s="397"/>
      <c r="G148" s="397"/>
      <c r="H148" s="397"/>
      <c r="I148" s="397"/>
      <c r="J148" s="397"/>
    </row>
    <row r="149" spans="1:10" x14ac:dyDescent="0.25">
      <c r="A149" s="302"/>
      <c r="B149" s="302"/>
      <c r="C149" s="302"/>
      <c r="D149" s="302"/>
      <c r="E149" s="302"/>
      <c r="F149" s="302"/>
      <c r="G149" s="302"/>
      <c r="H149" s="302"/>
      <c r="I149" s="302"/>
      <c r="J149" s="302"/>
    </row>
    <row r="150" spans="1:10" x14ac:dyDescent="0.25">
      <c r="A150" s="389" t="s">
        <v>3</v>
      </c>
      <c r="B150" s="389" t="s">
        <v>4</v>
      </c>
      <c r="C150" s="389" t="s">
        <v>153</v>
      </c>
      <c r="D150" s="1" t="s">
        <v>6</v>
      </c>
      <c r="E150" s="147" t="s">
        <v>7</v>
      </c>
      <c r="F150" s="389" t="s">
        <v>8</v>
      </c>
      <c r="G150" s="112" t="s">
        <v>7</v>
      </c>
      <c r="H150" s="389" t="s">
        <v>6</v>
      </c>
      <c r="I150" s="1" t="s">
        <v>263</v>
      </c>
      <c r="J150" s="112" t="s">
        <v>8</v>
      </c>
    </row>
    <row r="151" spans="1:10" x14ac:dyDescent="0.25">
      <c r="A151" s="390"/>
      <c r="B151" s="390"/>
      <c r="C151" s="390"/>
      <c r="D151" s="54" t="s">
        <v>237</v>
      </c>
      <c r="E151" s="140" t="s">
        <v>10</v>
      </c>
      <c r="F151" s="390"/>
      <c r="G151" s="120" t="s">
        <v>11</v>
      </c>
      <c r="H151" s="390"/>
      <c r="I151" s="54" t="s">
        <v>5</v>
      </c>
      <c r="J151" s="120" t="s">
        <v>263</v>
      </c>
    </row>
    <row r="152" spans="1:10" x14ac:dyDescent="0.25">
      <c r="A152" s="33"/>
      <c r="B152" s="34"/>
      <c r="C152" s="34"/>
      <c r="D152" s="34"/>
      <c r="E152" s="159"/>
      <c r="F152" s="34"/>
      <c r="G152" s="124"/>
      <c r="H152" s="34"/>
      <c r="I152" s="96"/>
      <c r="J152" s="124"/>
    </row>
    <row r="153" spans="1:10" x14ac:dyDescent="0.25">
      <c r="A153" s="34">
        <v>1</v>
      </c>
      <c r="B153" s="98" t="s">
        <v>392</v>
      </c>
      <c r="C153" s="34" t="s">
        <v>287</v>
      </c>
      <c r="D153" s="96">
        <f>'JUNI 2023'!H152</f>
        <v>30</v>
      </c>
      <c r="E153" s="159"/>
      <c r="F153" s="96">
        <f>D153+E153</f>
        <v>30</v>
      </c>
      <c r="G153" s="124">
        <v>5</v>
      </c>
      <c r="H153" s="96">
        <f>F153-G153</f>
        <v>25</v>
      </c>
      <c r="I153" s="96">
        <v>280000</v>
      </c>
      <c r="J153" s="124">
        <f>H153*I153</f>
        <v>7000000</v>
      </c>
    </row>
    <row r="154" spans="1:10" x14ac:dyDescent="0.25">
      <c r="A154" s="34">
        <v>2</v>
      </c>
      <c r="B154" s="98" t="s">
        <v>286</v>
      </c>
      <c r="C154" s="34" t="s">
        <v>287</v>
      </c>
      <c r="D154" s="96">
        <f>'JUNI 2023'!H153</f>
        <v>179</v>
      </c>
      <c r="E154" s="159"/>
      <c r="F154" s="96">
        <f t="shared" ref="F154:F160" si="10">D154+E154</f>
        <v>179</v>
      </c>
      <c r="G154" s="124">
        <v>47</v>
      </c>
      <c r="H154" s="96">
        <f t="shared" ref="H154:H160" si="11">F154-G154</f>
        <v>132</v>
      </c>
      <c r="I154" s="96">
        <v>66701</v>
      </c>
      <c r="J154" s="124">
        <f t="shared" ref="J154:J160" si="12">H154*I154</f>
        <v>8804532</v>
      </c>
    </row>
    <row r="155" spans="1:10" x14ac:dyDescent="0.25">
      <c r="A155" s="34">
        <v>3</v>
      </c>
      <c r="B155" s="98" t="s">
        <v>393</v>
      </c>
      <c r="C155" s="34" t="s">
        <v>288</v>
      </c>
      <c r="D155" s="96">
        <f>'JUNI 2023'!H154</f>
        <v>40</v>
      </c>
      <c r="E155" s="159"/>
      <c r="F155" s="96">
        <f t="shared" si="10"/>
        <v>40</v>
      </c>
      <c r="G155" s="124">
        <v>2</v>
      </c>
      <c r="H155" s="96">
        <f t="shared" si="11"/>
        <v>38</v>
      </c>
      <c r="I155" s="96">
        <v>55000</v>
      </c>
      <c r="J155" s="124">
        <f t="shared" si="12"/>
        <v>2090000</v>
      </c>
    </row>
    <row r="156" spans="1:10" x14ac:dyDescent="0.25">
      <c r="A156" s="34">
        <v>4</v>
      </c>
      <c r="B156" s="98" t="s">
        <v>394</v>
      </c>
      <c r="C156" s="34" t="s">
        <v>288</v>
      </c>
      <c r="D156" s="96">
        <f>'JUNI 2023'!H155</f>
        <v>197</v>
      </c>
      <c r="E156" s="159"/>
      <c r="F156" s="96">
        <f t="shared" si="10"/>
        <v>197</v>
      </c>
      <c r="G156" s="124">
        <v>40</v>
      </c>
      <c r="H156" s="96">
        <f t="shared" si="11"/>
        <v>157</v>
      </c>
      <c r="I156" s="96">
        <v>88531</v>
      </c>
      <c r="J156" s="124">
        <f t="shared" si="12"/>
        <v>13899367</v>
      </c>
    </row>
    <row r="157" spans="1:10" x14ac:dyDescent="0.25">
      <c r="A157" s="34">
        <v>5</v>
      </c>
      <c r="B157" s="230" t="s">
        <v>395</v>
      </c>
      <c r="C157" s="35" t="s">
        <v>399</v>
      </c>
      <c r="D157" s="96">
        <f>'JUNI 2023'!H156</f>
        <v>15</v>
      </c>
      <c r="E157" s="232"/>
      <c r="F157" s="96">
        <f t="shared" si="10"/>
        <v>15</v>
      </c>
      <c r="G157" s="233">
        <v>2</v>
      </c>
      <c r="H157" s="96">
        <f t="shared" si="11"/>
        <v>13</v>
      </c>
      <c r="I157" s="231">
        <v>215000</v>
      </c>
      <c r="J157" s="124">
        <f>H157*I157</f>
        <v>2795000</v>
      </c>
    </row>
    <row r="158" spans="1:10" x14ac:dyDescent="0.25">
      <c r="A158" s="34">
        <v>6</v>
      </c>
      <c r="B158" s="230" t="s">
        <v>125</v>
      </c>
      <c r="C158" s="35" t="s">
        <v>399</v>
      </c>
      <c r="D158" s="96">
        <f>'JUNI 2023'!H157</f>
        <v>30</v>
      </c>
      <c r="E158" s="232"/>
      <c r="F158" s="96">
        <f t="shared" si="10"/>
        <v>30</v>
      </c>
      <c r="G158" s="233"/>
      <c r="H158" s="96">
        <f t="shared" si="11"/>
        <v>30</v>
      </c>
      <c r="I158" s="231">
        <v>56000</v>
      </c>
      <c r="J158" s="124">
        <f t="shared" si="12"/>
        <v>1680000</v>
      </c>
    </row>
    <row r="159" spans="1:10" x14ac:dyDescent="0.25">
      <c r="A159" s="34">
        <v>7</v>
      </c>
      <c r="B159" s="230" t="s">
        <v>396</v>
      </c>
      <c r="C159" s="35" t="s">
        <v>399</v>
      </c>
      <c r="D159" s="96">
        <f>'JUNI 2023'!H158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365000</v>
      </c>
      <c r="J159" s="124">
        <f>H159*I159</f>
        <v>0</v>
      </c>
    </row>
    <row r="160" spans="1:10" x14ac:dyDescent="0.25">
      <c r="A160" s="34">
        <v>8</v>
      </c>
      <c r="B160" s="238" t="s">
        <v>436</v>
      </c>
      <c r="C160" s="35" t="s">
        <v>399</v>
      </c>
      <c r="D160" s="96">
        <f>'JUNI 2023'!H159</f>
        <v>0</v>
      </c>
      <c r="E160" s="232">
        <v>50</v>
      </c>
      <c r="F160" s="96">
        <f t="shared" si="10"/>
        <v>50</v>
      </c>
      <c r="G160" s="233">
        <v>10</v>
      </c>
      <c r="H160" s="96">
        <f t="shared" si="11"/>
        <v>40</v>
      </c>
      <c r="I160" s="231">
        <v>25000</v>
      </c>
      <c r="J160" s="124">
        <f t="shared" si="12"/>
        <v>1000000</v>
      </c>
    </row>
    <row r="161" spans="1:10" x14ac:dyDescent="0.25">
      <c r="A161" s="34">
        <v>9</v>
      </c>
      <c r="B161" s="230" t="s">
        <v>397</v>
      </c>
      <c r="C161" s="35" t="s">
        <v>399</v>
      </c>
      <c r="D161" s="96">
        <f>'JUNI 2023'!H160</f>
        <v>0</v>
      </c>
      <c r="E161" s="232"/>
      <c r="F161" s="96"/>
      <c r="G161" s="233"/>
      <c r="H161" s="96"/>
      <c r="I161" s="231">
        <v>580000</v>
      </c>
      <c r="J161" s="233"/>
    </row>
    <row r="162" spans="1:10" x14ac:dyDescent="0.25">
      <c r="A162" s="34">
        <v>10</v>
      </c>
      <c r="B162" s="230" t="s">
        <v>405</v>
      </c>
      <c r="C162" s="35" t="s">
        <v>399</v>
      </c>
      <c r="D162" s="96">
        <f>'JUNI 2023'!H161</f>
        <v>0</v>
      </c>
      <c r="E162" s="232"/>
      <c r="F162" s="96"/>
      <c r="G162" s="233"/>
      <c r="H162" s="96"/>
      <c r="I162" s="231">
        <v>1450000</v>
      </c>
      <c r="J162" s="233"/>
    </row>
    <row r="163" spans="1:10" x14ac:dyDescent="0.25">
      <c r="A163" s="34">
        <v>11</v>
      </c>
      <c r="B163" s="230" t="s">
        <v>406</v>
      </c>
      <c r="C163" s="35" t="s">
        <v>399</v>
      </c>
      <c r="D163" s="96">
        <f>'JUNI 2023'!H162</f>
        <v>0</v>
      </c>
      <c r="E163" s="232"/>
      <c r="F163" s="96"/>
      <c r="G163" s="233"/>
      <c r="H163" s="96"/>
      <c r="I163" s="231">
        <v>1150000</v>
      </c>
      <c r="J163" s="233"/>
    </row>
    <row r="164" spans="1:10" x14ac:dyDescent="0.25">
      <c r="A164" s="34">
        <v>12</v>
      </c>
      <c r="B164" s="230" t="s">
        <v>407</v>
      </c>
      <c r="C164" s="35" t="s">
        <v>399</v>
      </c>
      <c r="D164" s="96">
        <f>'JUNI 2023'!H163</f>
        <v>0</v>
      </c>
      <c r="E164" s="232"/>
      <c r="F164" s="96"/>
      <c r="G164" s="233"/>
      <c r="H164" s="96"/>
      <c r="I164" s="231">
        <v>550000</v>
      </c>
      <c r="J164" s="233"/>
    </row>
    <row r="165" spans="1:10" x14ac:dyDescent="0.25">
      <c r="A165" s="34">
        <v>13</v>
      </c>
      <c r="B165" s="230" t="s">
        <v>408</v>
      </c>
      <c r="C165" s="35" t="s">
        <v>399</v>
      </c>
      <c r="D165" s="96">
        <f>'JUNI 2023'!H164</f>
        <v>0</v>
      </c>
      <c r="E165" s="232"/>
      <c r="F165" s="96"/>
      <c r="G165" s="233"/>
      <c r="H165" s="96"/>
      <c r="I165" s="231">
        <v>650000</v>
      </c>
      <c r="J165" s="233"/>
    </row>
    <row r="166" spans="1:10" x14ac:dyDescent="0.25">
      <c r="A166" s="34">
        <v>14</v>
      </c>
      <c r="B166" s="230" t="s">
        <v>409</v>
      </c>
      <c r="C166" s="35" t="s">
        <v>399</v>
      </c>
      <c r="D166" s="96">
        <f>'JUNI 2023'!H165</f>
        <v>0</v>
      </c>
      <c r="E166" s="232"/>
      <c r="F166" s="96"/>
      <c r="G166" s="233"/>
      <c r="H166" s="96"/>
      <c r="I166" s="231">
        <v>285000</v>
      </c>
      <c r="J166" s="233"/>
    </row>
    <row r="167" spans="1:10" x14ac:dyDescent="0.25">
      <c r="A167" s="34">
        <v>15</v>
      </c>
      <c r="B167" s="42" t="s">
        <v>410</v>
      </c>
      <c r="C167" s="35" t="s">
        <v>399</v>
      </c>
      <c r="D167" s="96">
        <f>'JUNI 2023'!H166</f>
        <v>0</v>
      </c>
      <c r="E167" s="160"/>
      <c r="F167" s="96"/>
      <c r="G167" s="125"/>
      <c r="H167" s="96">
        <f t="shared" ref="H167" si="13">F167-G167</f>
        <v>0</v>
      </c>
      <c r="I167" s="97">
        <v>180000</v>
      </c>
      <c r="J167" s="125"/>
    </row>
    <row r="168" spans="1:10" x14ac:dyDescent="0.25">
      <c r="A168" s="391" t="s">
        <v>264</v>
      </c>
      <c r="B168" s="372"/>
      <c r="C168" s="372"/>
      <c r="D168" s="372"/>
      <c r="E168" s="372"/>
      <c r="F168" s="372"/>
      <c r="G168" s="372"/>
      <c r="H168" s="373"/>
      <c r="I168" s="412">
        <f>SUM(J153:J167)</f>
        <v>37268899</v>
      </c>
      <c r="J168" s="413"/>
    </row>
    <row r="169" spans="1:10" x14ac:dyDescent="0.25">
      <c r="A169" s="224"/>
      <c r="B169" s="224"/>
      <c r="C169" s="224"/>
      <c r="D169" s="224"/>
      <c r="E169" s="224"/>
      <c r="F169" s="224"/>
      <c r="G169" s="224"/>
      <c r="H169" s="224"/>
      <c r="I169" s="225"/>
      <c r="J169" s="225"/>
    </row>
    <row r="170" spans="1:10" ht="15.75" x14ac:dyDescent="0.25">
      <c r="A170" s="393" t="s">
        <v>227</v>
      </c>
      <c r="B170" s="393"/>
      <c r="C170" s="393"/>
      <c r="D170" s="393"/>
      <c r="E170" s="393"/>
      <c r="F170" s="393"/>
      <c r="G170" s="393"/>
      <c r="H170" s="393"/>
      <c r="I170" s="393"/>
      <c r="J170" s="393"/>
    </row>
    <row r="171" spans="1:10" x14ac:dyDescent="0.25">
      <c r="A171" s="386" t="str">
        <f>A148</f>
        <v>Bulan : JULI 2023</v>
      </c>
      <c r="B171" s="386"/>
      <c r="C171" s="386"/>
      <c r="D171" s="386"/>
      <c r="E171" s="386"/>
      <c r="F171" s="386"/>
      <c r="G171" s="386"/>
      <c r="H171" s="386"/>
      <c r="I171" s="386"/>
      <c r="J171" s="386"/>
    </row>
    <row r="172" spans="1:10" x14ac:dyDescent="0.25">
      <c r="A172" s="38"/>
      <c r="B172" s="39"/>
      <c r="C172" s="38"/>
      <c r="D172" s="40"/>
      <c r="E172" s="155"/>
      <c r="F172" s="40"/>
      <c r="G172" s="132"/>
      <c r="H172" s="40"/>
      <c r="I172" s="40"/>
      <c r="J172" s="132"/>
    </row>
    <row r="173" spans="1:10" x14ac:dyDescent="0.25">
      <c r="A173" s="389" t="s">
        <v>3</v>
      </c>
      <c r="B173" s="389" t="s">
        <v>4</v>
      </c>
      <c r="C173" s="389" t="s">
        <v>5</v>
      </c>
      <c r="D173" s="389" t="s">
        <v>193</v>
      </c>
      <c r="E173" s="147" t="s">
        <v>7</v>
      </c>
      <c r="F173" s="389" t="s">
        <v>8</v>
      </c>
      <c r="G173" s="112" t="s">
        <v>7</v>
      </c>
      <c r="H173" s="389" t="s">
        <v>194</v>
      </c>
      <c r="I173" s="246" t="s">
        <v>262</v>
      </c>
      <c r="J173" s="102" t="s">
        <v>8</v>
      </c>
    </row>
    <row r="174" spans="1:10" x14ac:dyDescent="0.25">
      <c r="A174" s="390"/>
      <c r="B174" s="390"/>
      <c r="C174" s="390"/>
      <c r="D174" s="414"/>
      <c r="E174" s="140" t="s">
        <v>10</v>
      </c>
      <c r="F174" s="390"/>
      <c r="G174" s="120" t="s">
        <v>11</v>
      </c>
      <c r="H174" s="390"/>
      <c r="I174" s="247" t="s">
        <v>5</v>
      </c>
      <c r="J174" s="115" t="s">
        <v>263</v>
      </c>
    </row>
    <row r="175" spans="1:10" x14ac:dyDescent="0.25">
      <c r="A175" s="3">
        <v>1</v>
      </c>
      <c r="B175" s="3">
        <v>2</v>
      </c>
      <c r="C175" s="3">
        <v>3</v>
      </c>
      <c r="D175" s="86">
        <v>4</v>
      </c>
      <c r="E175" s="137">
        <v>5</v>
      </c>
      <c r="F175" s="3">
        <v>6</v>
      </c>
      <c r="G175" s="104">
        <v>7</v>
      </c>
      <c r="H175" s="3">
        <v>8</v>
      </c>
      <c r="I175" s="242">
        <v>9</v>
      </c>
      <c r="J175" s="104">
        <v>10</v>
      </c>
    </row>
    <row r="176" spans="1:10" x14ac:dyDescent="0.25">
      <c r="A176" s="4"/>
      <c r="B176" s="41"/>
      <c r="C176" s="4"/>
      <c r="D176" s="240"/>
      <c r="E176" s="141"/>
      <c r="F176" s="4"/>
      <c r="G176" s="105"/>
      <c r="H176" s="4"/>
      <c r="I176" s="218"/>
      <c r="J176" s="105"/>
    </row>
    <row r="177" spans="1:10" x14ac:dyDescent="0.25">
      <c r="A177" s="9">
        <v>1</v>
      </c>
      <c r="B177" s="10" t="s">
        <v>228</v>
      </c>
      <c r="C177" s="9" t="s">
        <v>18</v>
      </c>
      <c r="D177" s="241">
        <f>'JUNI 2023'!H176</f>
        <v>226</v>
      </c>
      <c r="E177" s="139"/>
      <c r="F177" s="16">
        <f>D177+E177</f>
        <v>226</v>
      </c>
      <c r="G177" s="95">
        <v>20</v>
      </c>
      <c r="H177" s="16">
        <f>F177-G177</f>
        <v>206</v>
      </c>
      <c r="I177" s="243">
        <v>160000</v>
      </c>
      <c r="J177" s="95">
        <f>H177*I177</f>
        <v>32960000</v>
      </c>
    </row>
    <row r="178" spans="1:10" x14ac:dyDescent="0.25">
      <c r="A178" s="9">
        <v>2</v>
      </c>
      <c r="B178" s="10" t="s">
        <v>229</v>
      </c>
      <c r="C178" s="9" t="s">
        <v>18</v>
      </c>
      <c r="D178" s="241">
        <f>'JUNI 2023'!H177</f>
        <v>47</v>
      </c>
      <c r="E178" s="139"/>
      <c r="F178" s="16">
        <f t="shared" ref="F178:F187" si="14">D178+E178</f>
        <v>47</v>
      </c>
      <c r="G178" s="95">
        <v>40</v>
      </c>
      <c r="H178" s="16">
        <f t="shared" ref="H178:H187" si="15">F178-G178</f>
        <v>7</v>
      </c>
      <c r="I178" s="243">
        <v>14200</v>
      </c>
      <c r="J178" s="95">
        <f t="shared" ref="J178:J185" si="16">H178*I178</f>
        <v>99400</v>
      </c>
    </row>
    <row r="179" spans="1:10" x14ac:dyDescent="0.25">
      <c r="A179" s="9">
        <v>3</v>
      </c>
      <c r="B179" s="10" t="s">
        <v>230</v>
      </c>
      <c r="C179" s="9" t="s">
        <v>18</v>
      </c>
      <c r="D179" s="241">
        <f>'JUNI 2023'!H178</f>
        <v>162</v>
      </c>
      <c r="E179" s="139"/>
      <c r="F179" s="16">
        <f t="shared" si="14"/>
        <v>162</v>
      </c>
      <c r="G179" s="95">
        <v>20</v>
      </c>
      <c r="H179" s="16">
        <f t="shared" si="15"/>
        <v>142</v>
      </c>
      <c r="I179" s="243">
        <v>5000</v>
      </c>
      <c r="J179" s="95">
        <f t="shared" si="16"/>
        <v>710000</v>
      </c>
    </row>
    <row r="180" spans="1:10" x14ac:dyDescent="0.25">
      <c r="A180" s="9">
        <v>4</v>
      </c>
      <c r="B180" s="10" t="s">
        <v>231</v>
      </c>
      <c r="C180" s="9" t="s">
        <v>117</v>
      </c>
      <c r="D180" s="241">
        <f>'JUNI 2023'!H179</f>
        <v>213</v>
      </c>
      <c r="E180" s="139"/>
      <c r="F180" s="16">
        <f t="shared" si="14"/>
        <v>213</v>
      </c>
      <c r="G180" s="95">
        <v>33</v>
      </c>
      <c r="H180" s="16">
        <f t="shared" si="15"/>
        <v>180</v>
      </c>
      <c r="I180" s="243">
        <v>3000</v>
      </c>
      <c r="J180" s="95">
        <f t="shared" si="16"/>
        <v>540000</v>
      </c>
    </row>
    <row r="181" spans="1:10" hidden="1" x14ac:dyDescent="0.25">
      <c r="A181" s="9">
        <v>5</v>
      </c>
      <c r="B181" s="10" t="s">
        <v>232</v>
      </c>
      <c r="C181" s="9" t="s">
        <v>18</v>
      </c>
      <c r="D181" s="241">
        <f>'JUNI 2023'!H180</f>
        <v>264</v>
      </c>
      <c r="E181" s="139"/>
      <c r="F181" s="16">
        <f t="shared" si="14"/>
        <v>264</v>
      </c>
      <c r="G181" s="95"/>
      <c r="H181" s="16">
        <f t="shared" si="15"/>
        <v>264</v>
      </c>
      <c r="I181" s="243">
        <v>600</v>
      </c>
      <c r="J181" s="95">
        <f t="shared" si="16"/>
        <v>158400</v>
      </c>
    </row>
    <row r="182" spans="1:10" hidden="1" x14ac:dyDescent="0.25">
      <c r="A182" s="9">
        <v>6</v>
      </c>
      <c r="B182" s="10" t="s">
        <v>295</v>
      </c>
      <c r="C182" s="9" t="s">
        <v>18</v>
      </c>
      <c r="D182" s="241">
        <f>'JUNI 2023'!H181</f>
        <v>0</v>
      </c>
      <c r="E182" s="139"/>
      <c r="F182" s="16">
        <f t="shared" si="14"/>
        <v>0</v>
      </c>
      <c r="G182" s="95"/>
      <c r="H182" s="16">
        <f t="shared" si="15"/>
        <v>0</v>
      </c>
      <c r="I182" s="243">
        <v>2000000</v>
      </c>
      <c r="J182" s="95">
        <f>H182*I182</f>
        <v>0</v>
      </c>
    </row>
    <row r="183" spans="1:10" hidden="1" x14ac:dyDescent="0.25">
      <c r="A183" s="9">
        <v>7</v>
      </c>
      <c r="B183" s="10" t="s">
        <v>265</v>
      </c>
      <c r="C183" s="9" t="s">
        <v>18</v>
      </c>
      <c r="D183" s="241">
        <f>'JUNI 2023'!H182</f>
        <v>0</v>
      </c>
      <c r="E183" s="139"/>
      <c r="F183" s="16">
        <f t="shared" si="14"/>
        <v>0</v>
      </c>
      <c r="G183" s="95"/>
      <c r="H183" s="16">
        <f t="shared" si="15"/>
        <v>0</v>
      </c>
      <c r="I183" s="243">
        <v>1600000</v>
      </c>
      <c r="J183" s="95">
        <f t="shared" si="16"/>
        <v>0</v>
      </c>
    </row>
    <row r="184" spans="1:10" hidden="1" x14ac:dyDescent="0.25">
      <c r="A184" s="9">
        <v>8</v>
      </c>
      <c r="B184" s="10" t="s">
        <v>233</v>
      </c>
      <c r="C184" s="9" t="s">
        <v>18</v>
      </c>
      <c r="D184" s="241">
        <f>'JUNI 2023'!H183</f>
        <v>37</v>
      </c>
      <c r="E184" s="139"/>
      <c r="F184" s="16">
        <f t="shared" si="14"/>
        <v>37</v>
      </c>
      <c r="G184" s="95"/>
      <c r="H184" s="16">
        <f t="shared" si="15"/>
        <v>37</v>
      </c>
      <c r="I184" s="243">
        <v>320000</v>
      </c>
      <c r="J184" s="95">
        <f t="shared" si="16"/>
        <v>11840000</v>
      </c>
    </row>
    <row r="185" spans="1:10" x14ac:dyDescent="0.25">
      <c r="A185" s="9">
        <v>5</v>
      </c>
      <c r="B185" s="33" t="s">
        <v>437</v>
      </c>
      <c r="C185" s="34" t="s">
        <v>51</v>
      </c>
      <c r="D185" s="241">
        <f>'JUNI 2023'!H184</f>
        <v>240</v>
      </c>
      <c r="E185" s="139"/>
      <c r="F185" s="16">
        <f t="shared" si="14"/>
        <v>240</v>
      </c>
      <c r="G185" s="95">
        <v>48</v>
      </c>
      <c r="H185" s="16">
        <f t="shared" si="15"/>
        <v>192</v>
      </c>
      <c r="I185" s="243">
        <v>600</v>
      </c>
      <c r="J185" s="95">
        <f t="shared" si="16"/>
        <v>115200</v>
      </c>
    </row>
    <row r="186" spans="1:10" x14ac:dyDescent="0.25">
      <c r="A186" s="9">
        <v>6</v>
      </c>
      <c r="B186" s="33" t="s">
        <v>283</v>
      </c>
      <c r="C186" s="34" t="s">
        <v>204</v>
      </c>
      <c r="D186" s="241">
        <f>'JUNI 2023'!H185</f>
        <v>55</v>
      </c>
      <c r="E186" s="139"/>
      <c r="F186" s="16">
        <f t="shared" si="14"/>
        <v>55</v>
      </c>
      <c r="G186" s="95"/>
      <c r="H186" s="16">
        <f t="shared" si="15"/>
        <v>55</v>
      </c>
      <c r="I186" s="243">
        <v>87237</v>
      </c>
      <c r="J186" s="95">
        <f>I186*H186</f>
        <v>4798035</v>
      </c>
    </row>
    <row r="187" spans="1:10" x14ac:dyDescent="0.25">
      <c r="A187" s="2">
        <v>7</v>
      </c>
      <c r="B187" s="45" t="s">
        <v>411</v>
      </c>
      <c r="C187" s="2" t="s">
        <v>55</v>
      </c>
      <c r="D187" s="241">
        <f>'JUNI 2023'!H186</f>
        <v>37</v>
      </c>
      <c r="E187" s="244"/>
      <c r="F187" s="16">
        <f t="shared" si="14"/>
        <v>37</v>
      </c>
      <c r="G187" s="245"/>
      <c r="H187" s="16">
        <f t="shared" si="15"/>
        <v>37</v>
      </c>
      <c r="I187" s="248">
        <v>320000</v>
      </c>
      <c r="J187" s="95">
        <f>H186*I186</f>
        <v>4798035</v>
      </c>
    </row>
    <row r="188" spans="1:10" x14ac:dyDescent="0.25">
      <c r="A188" s="88"/>
      <c r="B188" s="379" t="s">
        <v>264</v>
      </c>
      <c r="C188" s="379"/>
      <c r="D188" s="379"/>
      <c r="E188" s="379"/>
      <c r="F188" s="379"/>
      <c r="G188" s="379"/>
      <c r="H188" s="376"/>
      <c r="I188" s="410">
        <f>SUM(J177:J187)</f>
        <v>56019070</v>
      </c>
      <c r="J188" s="411"/>
    </row>
    <row r="189" spans="1:10" x14ac:dyDescent="0.25">
      <c r="A189" s="226"/>
      <c r="B189" s="227"/>
      <c r="C189" s="227"/>
      <c r="D189" s="227"/>
      <c r="E189" s="227"/>
      <c r="F189" s="227"/>
      <c r="G189" s="227"/>
      <c r="H189" s="227"/>
      <c r="I189" s="227"/>
      <c r="J189" s="227"/>
    </row>
    <row r="190" spans="1:10" ht="15.75" x14ac:dyDescent="0.25">
      <c r="A190" s="403" t="s">
        <v>365</v>
      </c>
      <c r="B190" s="404"/>
      <c r="C190" s="404"/>
      <c r="D190" s="404"/>
      <c r="E190" s="404"/>
      <c r="F190" s="404"/>
      <c r="G190" s="404"/>
      <c r="H190" s="404"/>
      <c r="I190" s="404"/>
      <c r="J190" s="404"/>
    </row>
    <row r="191" spans="1:10" x14ac:dyDescent="0.25">
      <c r="A191" s="405" t="str">
        <f>A171</f>
        <v>Bulan : JULI 2023</v>
      </c>
      <c r="B191" s="405"/>
      <c r="C191" s="405"/>
      <c r="D191" s="405"/>
      <c r="E191" s="405"/>
      <c r="F191" s="405"/>
      <c r="G191" s="405"/>
      <c r="H191" s="405"/>
      <c r="I191" s="405"/>
      <c r="J191" s="405"/>
    </row>
    <row r="192" spans="1:10" x14ac:dyDescent="0.25">
      <c r="A192" s="228"/>
      <c r="B192" s="229"/>
      <c r="C192" s="229"/>
      <c r="D192" s="229"/>
      <c r="E192" s="229"/>
      <c r="F192" s="229"/>
      <c r="G192" s="229"/>
      <c r="H192" s="229"/>
      <c r="I192" s="229"/>
      <c r="J192" s="229"/>
    </row>
    <row r="193" spans="1:10" x14ac:dyDescent="0.25">
      <c r="A193" s="401" t="s">
        <v>366</v>
      </c>
      <c r="B193" s="401" t="s">
        <v>367</v>
      </c>
      <c r="C193" s="401" t="s">
        <v>5</v>
      </c>
      <c r="D193" s="203" t="s">
        <v>6</v>
      </c>
      <c r="E193" s="203" t="s">
        <v>368</v>
      </c>
      <c r="F193" s="401" t="s">
        <v>8</v>
      </c>
      <c r="G193" s="203" t="s">
        <v>7</v>
      </c>
      <c r="H193" s="401" t="s">
        <v>6</v>
      </c>
      <c r="I193" s="203" t="s">
        <v>262</v>
      </c>
      <c r="J193" s="201" t="s">
        <v>369</v>
      </c>
    </row>
    <row r="194" spans="1:10" x14ac:dyDescent="0.25">
      <c r="A194" s="402"/>
      <c r="B194" s="402"/>
      <c r="C194" s="406"/>
      <c r="D194" s="204" t="s">
        <v>371</v>
      </c>
      <c r="E194" s="204" t="s">
        <v>10</v>
      </c>
      <c r="F194" s="402"/>
      <c r="G194" s="204" t="s">
        <v>11</v>
      </c>
      <c r="H194" s="402"/>
      <c r="I194" s="204" t="s">
        <v>5</v>
      </c>
      <c r="J194" s="204" t="s">
        <v>262</v>
      </c>
    </row>
    <row r="195" spans="1:10" x14ac:dyDescent="0.25">
      <c r="A195" s="4"/>
      <c r="B195" s="161"/>
      <c r="C195" s="161"/>
      <c r="D195" s="161"/>
      <c r="E195" s="161"/>
      <c r="F195" s="161"/>
      <c r="G195" s="161"/>
      <c r="H195" s="161"/>
      <c r="I195" s="161"/>
      <c r="J195" s="161"/>
    </row>
    <row r="196" spans="1:10" x14ac:dyDescent="0.25">
      <c r="A196" s="9">
        <v>1</v>
      </c>
      <c r="B196" s="162" t="s">
        <v>370</v>
      </c>
      <c r="C196" s="162" t="s">
        <v>287</v>
      </c>
      <c r="D196" s="162">
        <f>'JUNI 2023'!H195</f>
        <v>1350</v>
      </c>
      <c r="E196" s="162"/>
      <c r="F196" s="162">
        <f>D196+E196</f>
        <v>1350</v>
      </c>
      <c r="G196" s="162">
        <v>180</v>
      </c>
      <c r="H196" s="162">
        <f>F196-G196</f>
        <v>1170</v>
      </c>
      <c r="I196" s="162">
        <v>95000</v>
      </c>
      <c r="J196" s="162">
        <f>H196*I196</f>
        <v>111150000</v>
      </c>
    </row>
    <row r="197" spans="1:10" x14ac:dyDescent="0.25">
      <c r="A197" s="11"/>
      <c r="B197" s="205"/>
      <c r="C197" s="205"/>
      <c r="D197" s="205"/>
      <c r="E197" s="205"/>
      <c r="F197" s="205"/>
      <c r="G197" s="205"/>
      <c r="H197" s="205"/>
      <c r="I197" s="205"/>
      <c r="J197" s="205"/>
    </row>
    <row r="198" spans="1:10" x14ac:dyDescent="0.25">
      <c r="A198" s="398" t="s">
        <v>264</v>
      </c>
      <c r="B198" s="399"/>
      <c r="C198" s="399"/>
      <c r="D198" s="399"/>
      <c r="E198" s="399"/>
      <c r="F198" s="399"/>
      <c r="G198" s="399"/>
      <c r="H198" s="400"/>
      <c r="I198" s="375">
        <f>J196</f>
        <v>111150000</v>
      </c>
      <c r="J198" s="376"/>
    </row>
    <row r="199" spans="1:10" x14ac:dyDescent="0.25">
      <c r="A199" s="180"/>
      <c r="B199" s="180"/>
      <c r="C199" s="180"/>
      <c r="D199" s="180"/>
      <c r="E199" s="180"/>
      <c r="F199" s="180"/>
      <c r="G199" s="180"/>
      <c r="H199" s="180"/>
      <c r="I199" s="181"/>
      <c r="J199" s="181"/>
    </row>
    <row r="200" spans="1:10" ht="15.75" x14ac:dyDescent="0.25">
      <c r="A200" s="403" t="s">
        <v>152</v>
      </c>
      <c r="B200" s="403"/>
      <c r="C200" s="403"/>
      <c r="D200" s="403"/>
      <c r="E200" s="403"/>
      <c r="F200" s="403"/>
      <c r="G200" s="403"/>
      <c r="H200" s="403"/>
      <c r="I200" s="403"/>
      <c r="J200" s="403"/>
    </row>
    <row r="201" spans="1:10" x14ac:dyDescent="0.25">
      <c r="A201" s="386" t="str">
        <f>A148</f>
        <v>Bulan : JULI 2023</v>
      </c>
      <c r="B201" s="386"/>
      <c r="C201" s="386"/>
      <c r="D201" s="386"/>
      <c r="E201" s="386"/>
      <c r="F201" s="386"/>
      <c r="G201" s="386"/>
      <c r="H201" s="386"/>
      <c r="I201" s="386"/>
      <c r="J201" s="386"/>
    </row>
    <row r="202" spans="1:10" ht="15.75" x14ac:dyDescent="0.25">
      <c r="A202" s="18"/>
      <c r="B202" s="18"/>
      <c r="C202" s="18"/>
      <c r="D202" s="18"/>
      <c r="E202" s="146"/>
      <c r="F202" s="18"/>
      <c r="G202" s="111"/>
      <c r="H202" s="18"/>
      <c r="I202" s="18"/>
      <c r="J202" s="111"/>
    </row>
    <row r="203" spans="1:10" x14ac:dyDescent="0.25">
      <c r="A203" s="389" t="s">
        <v>3</v>
      </c>
      <c r="B203" s="389" t="s">
        <v>4</v>
      </c>
      <c r="C203" s="389" t="s">
        <v>153</v>
      </c>
      <c r="D203" s="1" t="s">
        <v>6</v>
      </c>
      <c r="E203" s="147" t="s">
        <v>7</v>
      </c>
      <c r="F203" s="389" t="s">
        <v>8</v>
      </c>
      <c r="G203" s="112" t="s">
        <v>7</v>
      </c>
      <c r="H203" s="389" t="s">
        <v>6</v>
      </c>
      <c r="I203" s="178" t="s">
        <v>262</v>
      </c>
      <c r="J203" s="102" t="s">
        <v>8</v>
      </c>
    </row>
    <row r="204" spans="1:10" x14ac:dyDescent="0.25">
      <c r="A204" s="390"/>
      <c r="B204" s="390"/>
      <c r="C204" s="390"/>
      <c r="D204" s="54" t="s">
        <v>154</v>
      </c>
      <c r="E204" s="140" t="s">
        <v>10</v>
      </c>
      <c r="F204" s="390"/>
      <c r="G204" s="120" t="s">
        <v>11</v>
      </c>
      <c r="H204" s="390"/>
      <c r="I204" s="68" t="s">
        <v>5</v>
      </c>
      <c r="J204" s="103" t="s">
        <v>263</v>
      </c>
    </row>
    <row r="205" spans="1:10" s="217" customFormat="1" x14ac:dyDescent="0.25">
      <c r="A205" s="213">
        <v>1</v>
      </c>
      <c r="B205" s="213">
        <v>2</v>
      </c>
      <c r="C205" s="213">
        <v>3</v>
      </c>
      <c r="D205" s="213">
        <v>4</v>
      </c>
      <c r="E205" s="214">
        <v>5</v>
      </c>
      <c r="F205" s="208">
        <v>6</v>
      </c>
      <c r="G205" s="214">
        <v>7</v>
      </c>
      <c r="H205" s="213">
        <v>8</v>
      </c>
      <c r="I205" s="215">
        <v>9</v>
      </c>
      <c r="J205" s="216">
        <v>10</v>
      </c>
    </row>
    <row r="206" spans="1:10" x14ac:dyDescent="0.25">
      <c r="A206" s="4"/>
      <c r="B206" s="4"/>
      <c r="C206" s="4"/>
      <c r="D206" s="4"/>
      <c r="E206" s="141"/>
      <c r="F206" s="161"/>
      <c r="G206" s="105"/>
      <c r="H206" s="4"/>
      <c r="I206" s="4"/>
      <c r="J206" s="105"/>
    </row>
    <row r="207" spans="1:10" x14ac:dyDescent="0.25">
      <c r="A207" s="20">
        <v>1</v>
      </c>
      <c r="B207" s="21" t="s">
        <v>155</v>
      </c>
      <c r="C207" s="22" t="s">
        <v>70</v>
      </c>
      <c r="D207" s="16">
        <f>'JUNI 2023'!H206</f>
        <v>0</v>
      </c>
      <c r="E207" s="139"/>
      <c r="F207" s="162">
        <f>D207+E207</f>
        <v>0</v>
      </c>
      <c r="G207" s="95"/>
      <c r="H207" s="16">
        <f>F207-G207</f>
        <v>0</v>
      </c>
      <c r="I207" s="16">
        <v>74000</v>
      </c>
      <c r="J207" s="95">
        <f>H207*I207</f>
        <v>0</v>
      </c>
    </row>
    <row r="208" spans="1:10" x14ac:dyDescent="0.25">
      <c r="A208" s="22">
        <v>2</v>
      </c>
      <c r="B208" s="21" t="s">
        <v>156</v>
      </c>
      <c r="C208" s="22" t="s">
        <v>70</v>
      </c>
      <c r="D208" s="16">
        <f>'JUNI 2023'!H207</f>
        <v>8</v>
      </c>
      <c r="E208" s="139"/>
      <c r="F208" s="162">
        <f t="shared" ref="F208:F251" si="17">D208+E208</f>
        <v>8</v>
      </c>
      <c r="G208" s="95"/>
      <c r="H208" s="16">
        <f t="shared" ref="H208:H251" si="18">F208-G208</f>
        <v>8</v>
      </c>
      <c r="I208" s="16">
        <v>32300</v>
      </c>
      <c r="J208" s="95">
        <f t="shared" ref="J208:J251" si="19">H208*I208</f>
        <v>258400</v>
      </c>
    </row>
    <row r="209" spans="1:11" ht="15" customHeight="1" x14ac:dyDescent="0.25">
      <c r="A209" s="20">
        <v>3</v>
      </c>
      <c r="B209" s="21" t="s">
        <v>255</v>
      </c>
      <c r="C209" s="22" t="s">
        <v>157</v>
      </c>
      <c r="D209" s="16">
        <f>'JUNI 2023'!H208</f>
        <v>256</v>
      </c>
      <c r="E209" s="139"/>
      <c r="F209" s="162">
        <f t="shared" si="17"/>
        <v>256</v>
      </c>
      <c r="G209" s="95">
        <v>13</v>
      </c>
      <c r="H209" s="16">
        <f t="shared" si="18"/>
        <v>243</v>
      </c>
      <c r="I209" s="16">
        <v>2817.12</v>
      </c>
      <c r="J209" s="95">
        <f t="shared" si="19"/>
        <v>684560.15999999992</v>
      </c>
    </row>
    <row r="210" spans="1:11" ht="15" customHeight="1" x14ac:dyDescent="0.25">
      <c r="A210" s="22">
        <v>4</v>
      </c>
      <c r="B210" s="21" t="s">
        <v>352</v>
      </c>
      <c r="C210" s="22" t="s">
        <v>70</v>
      </c>
      <c r="D210" s="16">
        <f>'JUNI 2023'!H209</f>
        <v>106</v>
      </c>
      <c r="E210" s="139">
        <v>500</v>
      </c>
      <c r="F210" s="162">
        <f t="shared" si="17"/>
        <v>606</v>
      </c>
      <c r="G210" s="95">
        <v>81</v>
      </c>
      <c r="H210" s="16">
        <f t="shared" si="18"/>
        <v>525</v>
      </c>
      <c r="I210" s="16">
        <v>22500</v>
      </c>
      <c r="J210" s="95">
        <f t="shared" si="19"/>
        <v>11812500</v>
      </c>
    </row>
    <row r="211" spans="1:11" ht="15" customHeight="1" x14ac:dyDescent="0.25">
      <c r="A211" s="20">
        <v>5</v>
      </c>
      <c r="B211" s="21" t="s">
        <v>158</v>
      </c>
      <c r="C211" s="22" t="s">
        <v>18</v>
      </c>
      <c r="D211" s="16">
        <f>'JUNI 2023'!H210</f>
        <v>50</v>
      </c>
      <c r="E211" s="139"/>
      <c r="F211" s="162">
        <f t="shared" si="17"/>
        <v>50</v>
      </c>
      <c r="G211" s="95"/>
      <c r="H211" s="16">
        <f t="shared" si="18"/>
        <v>50</v>
      </c>
      <c r="I211" s="16">
        <v>16000</v>
      </c>
      <c r="J211" s="95">
        <f t="shared" si="19"/>
        <v>800000</v>
      </c>
    </row>
    <row r="212" spans="1:11" ht="15" customHeight="1" x14ac:dyDescent="0.25">
      <c r="A212" s="22">
        <v>6</v>
      </c>
      <c r="B212" s="21" t="s">
        <v>159</v>
      </c>
      <c r="C212" s="22" t="s">
        <v>160</v>
      </c>
      <c r="D212" s="16">
        <f>'JUNI 2023'!H211</f>
        <v>4</v>
      </c>
      <c r="E212" s="139"/>
      <c r="F212" s="162">
        <f t="shared" si="17"/>
        <v>4</v>
      </c>
      <c r="G212" s="95"/>
      <c r="H212" s="16">
        <f t="shared" si="18"/>
        <v>4</v>
      </c>
      <c r="I212" s="16">
        <v>140000</v>
      </c>
      <c r="J212" s="95">
        <f t="shared" si="19"/>
        <v>560000</v>
      </c>
    </row>
    <row r="213" spans="1:11" ht="15" customHeight="1" x14ac:dyDescent="0.25">
      <c r="A213" s="20">
        <v>7</v>
      </c>
      <c r="B213" s="23" t="s">
        <v>161</v>
      </c>
      <c r="C213" s="9" t="s">
        <v>18</v>
      </c>
      <c r="D213" s="16">
        <f>'JUNI 2023'!H212</f>
        <v>2</v>
      </c>
      <c r="E213" s="139"/>
      <c r="F213" s="162">
        <f t="shared" si="17"/>
        <v>2</v>
      </c>
      <c r="G213" s="95"/>
      <c r="H213" s="16">
        <f t="shared" si="18"/>
        <v>2</v>
      </c>
      <c r="I213" s="16">
        <v>44950</v>
      </c>
      <c r="J213" s="95">
        <f t="shared" si="19"/>
        <v>89900</v>
      </c>
    </row>
    <row r="214" spans="1:11" ht="15" customHeight="1" x14ac:dyDescent="0.25">
      <c r="A214" s="22">
        <v>8</v>
      </c>
      <c r="B214" s="21" t="s">
        <v>162</v>
      </c>
      <c r="C214" s="22" t="s">
        <v>47</v>
      </c>
      <c r="D214" s="16">
        <f>'JUNI 2023'!H213</f>
        <v>37</v>
      </c>
      <c r="E214" s="139"/>
      <c r="F214" s="162">
        <f t="shared" si="17"/>
        <v>37</v>
      </c>
      <c r="G214" s="95"/>
      <c r="H214" s="16">
        <f t="shared" si="18"/>
        <v>37</v>
      </c>
      <c r="I214" s="16">
        <v>2500</v>
      </c>
      <c r="J214" s="95">
        <f t="shared" si="19"/>
        <v>92500</v>
      </c>
    </row>
    <row r="215" spans="1:11" ht="15" customHeight="1" x14ac:dyDescent="0.25">
      <c r="A215" s="20">
        <v>9</v>
      </c>
      <c r="B215" s="21" t="s">
        <v>163</v>
      </c>
      <c r="C215" s="22" t="s">
        <v>117</v>
      </c>
      <c r="D215" s="16">
        <f>'JUNI 2023'!H214</f>
        <v>14</v>
      </c>
      <c r="E215" s="139"/>
      <c r="F215" s="162">
        <f t="shared" si="17"/>
        <v>14</v>
      </c>
      <c r="G215" s="95"/>
      <c r="H215" s="16">
        <f t="shared" si="18"/>
        <v>14</v>
      </c>
      <c r="I215" s="16">
        <v>7250</v>
      </c>
      <c r="J215" s="95">
        <f t="shared" si="19"/>
        <v>101500</v>
      </c>
    </row>
    <row r="216" spans="1:11" ht="15" customHeight="1" x14ac:dyDescent="0.25">
      <c r="A216" s="22">
        <v>10</v>
      </c>
      <c r="B216" s="21" t="s">
        <v>164</v>
      </c>
      <c r="C216" s="22" t="s">
        <v>18</v>
      </c>
      <c r="D216" s="16">
        <f>'JUNI 2023'!H215</f>
        <v>35</v>
      </c>
      <c r="E216" s="139"/>
      <c r="F216" s="162">
        <f t="shared" si="17"/>
        <v>35</v>
      </c>
      <c r="G216" s="95"/>
      <c r="H216" s="16">
        <f t="shared" si="18"/>
        <v>35</v>
      </c>
      <c r="I216" s="16">
        <v>10000</v>
      </c>
      <c r="J216" s="95">
        <f t="shared" si="19"/>
        <v>350000</v>
      </c>
    </row>
    <row r="217" spans="1:11" ht="15" customHeight="1" x14ac:dyDescent="0.25">
      <c r="A217" s="20">
        <v>11</v>
      </c>
      <c r="B217" s="21" t="s">
        <v>165</v>
      </c>
      <c r="C217" s="22" t="s">
        <v>18</v>
      </c>
      <c r="D217" s="16">
        <f>'JUNI 2023'!H216</f>
        <v>9</v>
      </c>
      <c r="E217" s="139"/>
      <c r="F217" s="162">
        <f t="shared" si="17"/>
        <v>9</v>
      </c>
      <c r="G217" s="95"/>
      <c r="H217" s="16">
        <f t="shared" si="18"/>
        <v>9</v>
      </c>
      <c r="I217" s="16">
        <v>9900</v>
      </c>
      <c r="J217" s="95">
        <f t="shared" si="19"/>
        <v>89100</v>
      </c>
    </row>
    <row r="218" spans="1:11" ht="15" customHeight="1" x14ac:dyDescent="0.25">
      <c r="A218" s="22">
        <v>12</v>
      </c>
      <c r="B218" s="21" t="s">
        <v>166</v>
      </c>
      <c r="C218" s="22" t="s">
        <v>18</v>
      </c>
      <c r="D218" s="16">
        <f>'JUNI 2023'!H217</f>
        <v>0</v>
      </c>
      <c r="E218" s="139"/>
      <c r="F218" s="162">
        <f t="shared" si="17"/>
        <v>0</v>
      </c>
      <c r="G218" s="95"/>
      <c r="H218" s="16">
        <f t="shared" si="18"/>
        <v>0</v>
      </c>
      <c r="I218" s="16">
        <v>3800</v>
      </c>
      <c r="J218" s="95">
        <f t="shared" si="19"/>
        <v>0</v>
      </c>
    </row>
    <row r="219" spans="1:11" ht="15" customHeight="1" x14ac:dyDescent="0.25">
      <c r="A219" s="20">
        <v>13</v>
      </c>
      <c r="B219" s="21" t="s">
        <v>167</v>
      </c>
      <c r="C219" s="22" t="s">
        <v>18</v>
      </c>
      <c r="D219" s="16">
        <f>'JUNI 2023'!H218</f>
        <v>16</v>
      </c>
      <c r="E219" s="139"/>
      <c r="F219" s="162">
        <f t="shared" si="17"/>
        <v>16</v>
      </c>
      <c r="G219" s="95"/>
      <c r="H219" s="16">
        <f t="shared" si="18"/>
        <v>16</v>
      </c>
      <c r="I219" s="16">
        <v>14250</v>
      </c>
      <c r="J219" s="95">
        <f t="shared" si="19"/>
        <v>228000</v>
      </c>
    </row>
    <row r="220" spans="1:11" ht="15" customHeight="1" x14ac:dyDescent="0.25">
      <c r="A220" s="22">
        <v>14</v>
      </c>
      <c r="B220" s="24" t="s">
        <v>253</v>
      </c>
      <c r="C220" s="22" t="s">
        <v>18</v>
      </c>
      <c r="D220" s="16">
        <f>'JUNI 2023'!H219</f>
        <v>182</v>
      </c>
      <c r="E220" s="139">
        <v>888</v>
      </c>
      <c r="F220" s="162">
        <f t="shared" si="17"/>
        <v>1070</v>
      </c>
      <c r="G220" s="95">
        <v>221</v>
      </c>
      <c r="H220" s="16">
        <f t="shared" si="18"/>
        <v>849</v>
      </c>
      <c r="I220" s="16">
        <v>9009</v>
      </c>
      <c r="J220" s="95">
        <f t="shared" si="19"/>
        <v>7648641</v>
      </c>
    </row>
    <row r="221" spans="1:11" ht="15" customHeight="1" x14ac:dyDescent="0.25">
      <c r="A221" s="20">
        <v>15</v>
      </c>
      <c r="B221" s="21" t="s">
        <v>254</v>
      </c>
      <c r="C221" s="22" t="s">
        <v>18</v>
      </c>
      <c r="D221" s="16">
        <f>'JUNI 2023'!H220</f>
        <v>0</v>
      </c>
      <c r="E221" s="139"/>
      <c r="F221" s="162">
        <f t="shared" si="17"/>
        <v>0</v>
      </c>
      <c r="G221" s="95"/>
      <c r="H221" s="16">
        <f t="shared" si="18"/>
        <v>0</v>
      </c>
      <c r="I221" s="78">
        <v>9279.2800000000007</v>
      </c>
      <c r="J221" s="95">
        <f t="shared" si="19"/>
        <v>0</v>
      </c>
    </row>
    <row r="222" spans="1:11" ht="15" customHeight="1" x14ac:dyDescent="0.25">
      <c r="A222" s="22">
        <v>16</v>
      </c>
      <c r="B222" s="21" t="s">
        <v>256</v>
      </c>
      <c r="C222" s="22" t="s">
        <v>18</v>
      </c>
      <c r="D222" s="16">
        <f>'JUNI 2023'!H221</f>
        <v>423</v>
      </c>
      <c r="E222" s="139">
        <v>660</v>
      </c>
      <c r="F222" s="162">
        <f t="shared" si="17"/>
        <v>1083</v>
      </c>
      <c r="G222" s="95">
        <v>270</v>
      </c>
      <c r="H222" s="16">
        <f t="shared" si="18"/>
        <v>813</v>
      </c>
      <c r="I222" s="16">
        <v>2957.65</v>
      </c>
      <c r="J222" s="95">
        <f t="shared" si="19"/>
        <v>2404569.4500000002</v>
      </c>
    </row>
    <row r="223" spans="1:11" ht="15" customHeight="1" x14ac:dyDescent="0.25">
      <c r="A223" s="20">
        <v>17</v>
      </c>
      <c r="B223" s="23" t="s">
        <v>271</v>
      </c>
      <c r="C223" s="9" t="s">
        <v>82</v>
      </c>
      <c r="D223" s="16">
        <f>'JUNI 2023'!H222</f>
        <v>0</v>
      </c>
      <c r="E223" s="139"/>
      <c r="F223" s="162">
        <f t="shared" si="17"/>
        <v>0</v>
      </c>
      <c r="G223" s="95"/>
      <c r="H223" s="16">
        <f t="shared" si="18"/>
        <v>0</v>
      </c>
      <c r="I223" s="16">
        <v>87000</v>
      </c>
      <c r="J223" s="95">
        <f t="shared" si="19"/>
        <v>0</v>
      </c>
      <c r="K223" s="79"/>
    </row>
    <row r="224" spans="1:11" ht="15" customHeight="1" x14ac:dyDescent="0.25">
      <c r="A224" s="20">
        <v>18</v>
      </c>
      <c r="B224" s="23" t="s">
        <v>364</v>
      </c>
      <c r="C224" s="9" t="s">
        <v>82</v>
      </c>
      <c r="D224" s="16">
        <f>'JUNI 2023'!H223</f>
        <v>34</v>
      </c>
      <c r="E224" s="139"/>
      <c r="F224" s="162">
        <f t="shared" si="17"/>
        <v>34</v>
      </c>
      <c r="G224" s="131">
        <v>6</v>
      </c>
      <c r="H224" s="16">
        <f t="shared" si="18"/>
        <v>28</v>
      </c>
      <c r="I224" s="16">
        <v>87000</v>
      </c>
      <c r="J224" s="95">
        <f t="shared" si="19"/>
        <v>2436000</v>
      </c>
      <c r="K224" s="79"/>
    </row>
    <row r="225" spans="1:10" ht="15" customHeight="1" x14ac:dyDescent="0.25">
      <c r="A225" s="22">
        <v>19</v>
      </c>
      <c r="B225" s="23" t="s">
        <v>168</v>
      </c>
      <c r="C225" s="9" t="s">
        <v>18</v>
      </c>
      <c r="D225" s="16">
        <f>'JUNI 2023'!H224</f>
        <v>168</v>
      </c>
      <c r="E225" s="139"/>
      <c r="F225" s="162">
        <f t="shared" si="17"/>
        <v>168</v>
      </c>
      <c r="G225" s="131"/>
      <c r="H225" s="16">
        <f t="shared" si="18"/>
        <v>168</v>
      </c>
      <c r="I225" s="16">
        <v>3600</v>
      </c>
      <c r="J225" s="95">
        <f t="shared" si="19"/>
        <v>604800</v>
      </c>
    </row>
    <row r="226" spans="1:10" ht="15" customHeight="1" x14ac:dyDescent="0.25">
      <c r="A226" s="20">
        <v>20</v>
      </c>
      <c r="B226" s="21" t="s">
        <v>169</v>
      </c>
      <c r="C226" s="22" t="s">
        <v>18</v>
      </c>
      <c r="D226" s="16">
        <f>'JUNI 2023'!H225</f>
        <v>49</v>
      </c>
      <c r="E226" s="139"/>
      <c r="F226" s="162">
        <f t="shared" si="17"/>
        <v>49</v>
      </c>
      <c r="G226" s="131">
        <v>2</v>
      </c>
      <c r="H226" s="16">
        <f t="shared" si="18"/>
        <v>47</v>
      </c>
      <c r="I226" s="16">
        <v>20000</v>
      </c>
      <c r="J226" s="95">
        <f t="shared" si="19"/>
        <v>940000</v>
      </c>
    </row>
    <row r="227" spans="1:10" ht="15" customHeight="1" x14ac:dyDescent="0.25">
      <c r="A227" s="22">
        <v>21</v>
      </c>
      <c r="B227" s="21" t="s">
        <v>170</v>
      </c>
      <c r="C227" s="22" t="s">
        <v>18</v>
      </c>
      <c r="D227" s="16">
        <f>'JUNI 2023'!H226</f>
        <v>206</v>
      </c>
      <c r="E227" s="139"/>
      <c r="F227" s="162">
        <f t="shared" si="17"/>
        <v>206</v>
      </c>
      <c r="G227" s="131">
        <v>12</v>
      </c>
      <c r="H227" s="16">
        <f t="shared" si="18"/>
        <v>194</v>
      </c>
      <c r="I227" s="16">
        <v>3500</v>
      </c>
      <c r="J227" s="95">
        <f t="shared" si="19"/>
        <v>679000</v>
      </c>
    </row>
    <row r="228" spans="1:10" ht="15" customHeight="1" x14ac:dyDescent="0.25">
      <c r="A228" s="20">
        <v>22</v>
      </c>
      <c r="B228" s="21" t="s">
        <v>171</v>
      </c>
      <c r="C228" s="22" t="s">
        <v>18</v>
      </c>
      <c r="D228" s="16">
        <f>'JUNI 2023'!H227</f>
        <v>48</v>
      </c>
      <c r="E228" s="139"/>
      <c r="F228" s="162">
        <f t="shared" si="17"/>
        <v>48</v>
      </c>
      <c r="G228" s="131"/>
      <c r="H228" s="16">
        <f t="shared" si="18"/>
        <v>48</v>
      </c>
      <c r="I228" s="16">
        <v>15000</v>
      </c>
      <c r="J228" s="95">
        <f t="shared" si="19"/>
        <v>720000</v>
      </c>
    </row>
    <row r="229" spans="1:10" ht="15" customHeight="1" x14ac:dyDescent="0.25">
      <c r="A229" s="20">
        <v>23</v>
      </c>
      <c r="B229" s="10" t="s">
        <v>361</v>
      </c>
      <c r="C229" s="22" t="s">
        <v>38</v>
      </c>
      <c r="D229" s="16">
        <f>'JUNI 2023'!H228</f>
        <v>16</v>
      </c>
      <c r="E229" s="139"/>
      <c r="F229" s="162">
        <f t="shared" si="17"/>
        <v>16</v>
      </c>
      <c r="G229" s="131">
        <v>3</v>
      </c>
      <c r="H229" s="16">
        <f t="shared" si="18"/>
        <v>13</v>
      </c>
      <c r="I229" s="16">
        <v>75000</v>
      </c>
      <c r="J229" s="95">
        <f t="shared" si="19"/>
        <v>975000</v>
      </c>
    </row>
    <row r="230" spans="1:10" ht="15" customHeight="1" x14ac:dyDescent="0.25">
      <c r="A230" s="22">
        <v>24</v>
      </c>
      <c r="B230" s="21" t="s">
        <v>248</v>
      </c>
      <c r="C230" s="22" t="s">
        <v>117</v>
      </c>
      <c r="D230" s="16">
        <f>'JUNI 2023'!H229</f>
        <v>14</v>
      </c>
      <c r="E230" s="139"/>
      <c r="F230" s="162">
        <f t="shared" si="17"/>
        <v>14</v>
      </c>
      <c r="G230" s="131">
        <v>2</v>
      </c>
      <c r="H230" s="16">
        <f t="shared" si="18"/>
        <v>12</v>
      </c>
      <c r="I230" s="16">
        <v>5000</v>
      </c>
      <c r="J230" s="95">
        <f t="shared" si="19"/>
        <v>60000</v>
      </c>
    </row>
    <row r="231" spans="1:10" ht="15" customHeight="1" x14ac:dyDescent="0.25">
      <c r="A231" s="20">
        <v>25</v>
      </c>
      <c r="B231" s="12" t="s">
        <v>172</v>
      </c>
      <c r="C231" s="9" t="s">
        <v>173</v>
      </c>
      <c r="D231" s="16">
        <f>'JUNI 2023'!H230</f>
        <v>10</v>
      </c>
      <c r="E231" s="139"/>
      <c r="F231" s="162">
        <f t="shared" si="17"/>
        <v>10</v>
      </c>
      <c r="G231" s="131">
        <v>1</v>
      </c>
      <c r="H231" s="16">
        <f t="shared" si="18"/>
        <v>9</v>
      </c>
      <c r="I231" s="16">
        <v>808505</v>
      </c>
      <c r="J231" s="95">
        <f t="shared" si="19"/>
        <v>7276545</v>
      </c>
    </row>
    <row r="232" spans="1:10" ht="15" customHeight="1" x14ac:dyDescent="0.25">
      <c r="A232" s="22">
        <v>26</v>
      </c>
      <c r="B232" s="23" t="s">
        <v>174</v>
      </c>
      <c r="C232" s="9" t="s">
        <v>173</v>
      </c>
      <c r="D232" s="16">
        <f>'JUNI 2023'!H231</f>
        <v>6</v>
      </c>
      <c r="E232" s="139"/>
      <c r="F232" s="162">
        <f t="shared" si="17"/>
        <v>6</v>
      </c>
      <c r="G232" s="131">
        <v>2</v>
      </c>
      <c r="H232" s="16">
        <f t="shared" si="18"/>
        <v>4</v>
      </c>
      <c r="I232" s="16">
        <v>898845</v>
      </c>
      <c r="J232" s="95">
        <f t="shared" si="19"/>
        <v>3595380</v>
      </c>
    </row>
    <row r="233" spans="1:10" ht="15" customHeight="1" x14ac:dyDescent="0.25">
      <c r="A233" s="20">
        <v>27</v>
      </c>
      <c r="B233" s="23" t="s">
        <v>175</v>
      </c>
      <c r="C233" s="9" t="s">
        <v>173</v>
      </c>
      <c r="D233" s="16">
        <f>'JUNI 2023'!H232</f>
        <v>10</v>
      </c>
      <c r="E233" s="139"/>
      <c r="F233" s="162">
        <f t="shared" si="17"/>
        <v>10</v>
      </c>
      <c r="G233" s="131"/>
      <c r="H233" s="16">
        <f t="shared" si="18"/>
        <v>10</v>
      </c>
      <c r="I233" s="16">
        <v>707876</v>
      </c>
      <c r="J233" s="95">
        <f t="shared" si="19"/>
        <v>7078760</v>
      </c>
    </row>
    <row r="234" spans="1:10" ht="15" customHeight="1" x14ac:dyDescent="0.25">
      <c r="A234" s="20">
        <v>28</v>
      </c>
      <c r="B234" s="10" t="s">
        <v>176</v>
      </c>
      <c r="C234" s="9" t="s">
        <v>70</v>
      </c>
      <c r="D234" s="16">
        <f>'JUNI 2023'!H233</f>
        <v>10</v>
      </c>
      <c r="E234" s="139"/>
      <c r="F234" s="162">
        <f t="shared" si="17"/>
        <v>10</v>
      </c>
      <c r="G234" s="95"/>
      <c r="H234" s="16">
        <f t="shared" si="18"/>
        <v>10</v>
      </c>
      <c r="I234" s="16">
        <v>26000</v>
      </c>
      <c r="J234" s="95">
        <f t="shared" si="19"/>
        <v>260000</v>
      </c>
    </row>
    <row r="235" spans="1:10" ht="15" customHeight="1" x14ac:dyDescent="0.25">
      <c r="A235" s="22">
        <v>29</v>
      </c>
      <c r="B235" s="10" t="s">
        <v>177</v>
      </c>
      <c r="C235" s="9" t="s">
        <v>178</v>
      </c>
      <c r="D235" s="16">
        <f>'JUNI 2023'!H234</f>
        <v>0</v>
      </c>
      <c r="E235" s="139"/>
      <c r="F235" s="162">
        <f t="shared" si="17"/>
        <v>0</v>
      </c>
      <c r="G235" s="95"/>
      <c r="H235" s="16">
        <f t="shared" si="18"/>
        <v>0</v>
      </c>
      <c r="I235" s="16">
        <v>15000</v>
      </c>
      <c r="J235" s="95">
        <f t="shared" si="19"/>
        <v>0</v>
      </c>
    </row>
    <row r="236" spans="1:10" ht="15" customHeight="1" x14ac:dyDescent="0.25">
      <c r="A236" s="20">
        <v>30</v>
      </c>
      <c r="B236" s="10" t="s">
        <v>179</v>
      </c>
      <c r="C236" s="22" t="s">
        <v>51</v>
      </c>
      <c r="D236" s="16">
        <f>'JUNI 2023'!H235</f>
        <v>6600</v>
      </c>
      <c r="E236" s="139"/>
      <c r="F236" s="162">
        <f t="shared" si="17"/>
        <v>6600</v>
      </c>
      <c r="G236" s="95">
        <v>750</v>
      </c>
      <c r="H236" s="16">
        <f t="shared" si="18"/>
        <v>5850</v>
      </c>
      <c r="I236" s="16">
        <v>804</v>
      </c>
      <c r="J236" s="95">
        <f>H236*I236</f>
        <v>4703400</v>
      </c>
    </row>
    <row r="237" spans="1:10" x14ac:dyDescent="0.25">
      <c r="A237" s="22">
        <v>31</v>
      </c>
      <c r="B237" s="10" t="s">
        <v>180</v>
      </c>
      <c r="C237" s="22" t="s">
        <v>51</v>
      </c>
      <c r="D237" s="16">
        <f>'JUNI 2023'!H236</f>
        <v>5950</v>
      </c>
      <c r="E237" s="139"/>
      <c r="F237" s="162">
        <f t="shared" si="17"/>
        <v>5950</v>
      </c>
      <c r="G237" s="95">
        <v>550</v>
      </c>
      <c r="H237" s="16">
        <f t="shared" si="18"/>
        <v>5400</v>
      </c>
      <c r="I237" s="16">
        <v>648</v>
      </c>
      <c r="J237" s="95">
        <f t="shared" si="19"/>
        <v>3499200</v>
      </c>
    </row>
    <row r="238" spans="1:10" ht="15" customHeight="1" x14ac:dyDescent="0.25">
      <c r="A238" s="20">
        <v>32</v>
      </c>
      <c r="B238" s="10" t="s">
        <v>181</v>
      </c>
      <c r="C238" s="22" t="s">
        <v>51</v>
      </c>
      <c r="D238" s="16">
        <f>'JUNI 2023'!H237</f>
        <v>18000</v>
      </c>
      <c r="E238" s="139"/>
      <c r="F238" s="162">
        <f t="shared" si="17"/>
        <v>18000</v>
      </c>
      <c r="G238" s="95">
        <v>3000</v>
      </c>
      <c r="H238" s="16">
        <f t="shared" si="18"/>
        <v>15000</v>
      </c>
      <c r="I238" s="16">
        <v>1500</v>
      </c>
      <c r="J238" s="95">
        <f t="shared" si="19"/>
        <v>22500000</v>
      </c>
    </row>
    <row r="239" spans="1:10" ht="15" customHeight="1" x14ac:dyDescent="0.25">
      <c r="A239" s="20">
        <v>33</v>
      </c>
      <c r="B239" s="10" t="s">
        <v>182</v>
      </c>
      <c r="C239" s="22" t="s">
        <v>51</v>
      </c>
      <c r="D239" s="16">
        <f>'JUNI 2023'!H238</f>
        <v>15950</v>
      </c>
      <c r="E239" s="139"/>
      <c r="F239" s="162">
        <f t="shared" si="17"/>
        <v>15950</v>
      </c>
      <c r="G239" s="95">
        <v>1000</v>
      </c>
      <c r="H239" s="16">
        <f t="shared" si="18"/>
        <v>14950</v>
      </c>
      <c r="I239" s="16">
        <v>1500</v>
      </c>
      <c r="J239" s="95">
        <f t="shared" si="19"/>
        <v>22425000</v>
      </c>
    </row>
    <row r="240" spans="1:10" ht="15" customHeight="1" x14ac:dyDescent="0.25">
      <c r="A240" s="22">
        <v>34</v>
      </c>
      <c r="B240" s="10" t="s">
        <v>183</v>
      </c>
      <c r="C240" s="9" t="s">
        <v>18</v>
      </c>
      <c r="D240" s="16">
        <f>'JUNI 2023'!H239</f>
        <v>183</v>
      </c>
      <c r="E240" s="139"/>
      <c r="F240" s="162">
        <f t="shared" si="17"/>
        <v>183</v>
      </c>
      <c r="G240" s="95">
        <v>2</v>
      </c>
      <c r="H240" s="16">
        <f t="shared" si="18"/>
        <v>181</v>
      </c>
      <c r="I240" s="16">
        <v>2500</v>
      </c>
      <c r="J240" s="95">
        <f t="shared" si="19"/>
        <v>452500</v>
      </c>
    </row>
    <row r="241" spans="1:10" ht="15" customHeight="1" x14ac:dyDescent="0.25">
      <c r="A241" s="20">
        <v>35</v>
      </c>
      <c r="B241" s="10" t="s">
        <v>184</v>
      </c>
      <c r="C241" s="9" t="s">
        <v>18</v>
      </c>
      <c r="D241" s="16">
        <f>'JUNI 2023'!H240</f>
        <v>1</v>
      </c>
      <c r="E241" s="139"/>
      <c r="F241" s="162">
        <f t="shared" si="17"/>
        <v>1</v>
      </c>
      <c r="G241" s="95">
        <v>1</v>
      </c>
      <c r="H241" s="16">
        <f t="shared" si="18"/>
        <v>0</v>
      </c>
      <c r="I241" s="16">
        <v>105000</v>
      </c>
      <c r="J241" s="95">
        <f t="shared" si="19"/>
        <v>0</v>
      </c>
    </row>
    <row r="242" spans="1:10" ht="15" customHeight="1" x14ac:dyDescent="0.25">
      <c r="A242" s="22">
        <v>36</v>
      </c>
      <c r="B242" s="10" t="s">
        <v>247</v>
      </c>
      <c r="C242" s="9" t="s">
        <v>18</v>
      </c>
      <c r="D242" s="16">
        <f>'JUNI 2023'!H241</f>
        <v>0</v>
      </c>
      <c r="E242" s="139"/>
      <c r="F242" s="162">
        <f t="shared" si="17"/>
        <v>0</v>
      </c>
      <c r="G242" s="95"/>
      <c r="H242" s="16">
        <f t="shared" si="18"/>
        <v>0</v>
      </c>
      <c r="I242" s="16">
        <v>80000</v>
      </c>
      <c r="J242" s="95">
        <f t="shared" si="19"/>
        <v>0</v>
      </c>
    </row>
    <row r="243" spans="1:10" ht="15" customHeight="1" x14ac:dyDescent="0.25">
      <c r="A243" s="20">
        <v>37</v>
      </c>
      <c r="B243" s="10" t="s">
        <v>185</v>
      </c>
      <c r="C243" s="9" t="s">
        <v>18</v>
      </c>
      <c r="D243" s="16">
        <f>'JUNI 2023'!H242</f>
        <v>108</v>
      </c>
      <c r="E243" s="139"/>
      <c r="F243" s="162">
        <f t="shared" si="17"/>
        <v>108</v>
      </c>
      <c r="G243" s="95">
        <v>40</v>
      </c>
      <c r="H243" s="16">
        <f t="shared" si="18"/>
        <v>68</v>
      </c>
      <c r="I243" s="16">
        <v>15500</v>
      </c>
      <c r="J243" s="95">
        <f t="shared" si="19"/>
        <v>1054000</v>
      </c>
    </row>
    <row r="244" spans="1:10" ht="15" customHeight="1" x14ac:dyDescent="0.25">
      <c r="A244" s="20">
        <v>38</v>
      </c>
      <c r="B244" s="10" t="s">
        <v>305</v>
      </c>
      <c r="C244" s="9" t="s">
        <v>70</v>
      </c>
      <c r="D244" s="16">
        <f>'JUNI 2023'!H243</f>
        <v>200</v>
      </c>
      <c r="E244" s="145"/>
      <c r="F244" s="162">
        <f t="shared" si="17"/>
        <v>200</v>
      </c>
      <c r="G244" s="110">
        <v>1</v>
      </c>
      <c r="H244" s="16">
        <f t="shared" si="18"/>
        <v>199</v>
      </c>
      <c r="I244" s="16">
        <v>14200</v>
      </c>
      <c r="J244" s="95">
        <f t="shared" si="19"/>
        <v>2825800</v>
      </c>
    </row>
    <row r="245" spans="1:10" ht="15" customHeight="1" x14ac:dyDescent="0.25">
      <c r="A245" s="22"/>
      <c r="B245" s="10"/>
      <c r="C245" s="9"/>
      <c r="D245" s="16">
        <f>'JUNI 2023'!H244</f>
        <v>0</v>
      </c>
      <c r="E245" s="145"/>
      <c r="F245" s="162">
        <f t="shared" si="17"/>
        <v>0</v>
      </c>
      <c r="G245" s="110"/>
      <c r="H245" s="16">
        <f t="shared" si="18"/>
        <v>0</v>
      </c>
      <c r="I245" s="16"/>
      <c r="J245" s="95"/>
    </row>
    <row r="246" spans="1:10" ht="15" customHeight="1" x14ac:dyDescent="0.25">
      <c r="A246" s="22"/>
      <c r="B246" s="25" t="s">
        <v>186</v>
      </c>
      <c r="C246" s="9"/>
      <c r="D246" s="16">
        <f>'JUNI 2023'!H245</f>
        <v>0</v>
      </c>
      <c r="E246" s="145"/>
      <c r="F246" s="162">
        <f t="shared" si="17"/>
        <v>0</v>
      </c>
      <c r="G246" s="110"/>
      <c r="H246" s="16">
        <f t="shared" si="18"/>
        <v>0</v>
      </c>
      <c r="I246" s="16"/>
      <c r="J246" s="95"/>
    </row>
    <row r="247" spans="1:10" ht="15" customHeight="1" x14ac:dyDescent="0.25">
      <c r="A247" s="20">
        <v>1</v>
      </c>
      <c r="B247" s="10" t="s">
        <v>187</v>
      </c>
      <c r="C247" s="9" t="s">
        <v>173</v>
      </c>
      <c r="D247" s="16">
        <f>'JUNI 2023'!H246</f>
        <v>6</v>
      </c>
      <c r="E247" s="139"/>
      <c r="F247" s="162">
        <f t="shared" si="17"/>
        <v>6</v>
      </c>
      <c r="G247" s="95">
        <v>6</v>
      </c>
      <c r="H247" s="16">
        <f t="shared" si="18"/>
        <v>0</v>
      </c>
      <c r="I247" s="16">
        <v>550000</v>
      </c>
      <c r="J247" s="95">
        <f t="shared" si="19"/>
        <v>0</v>
      </c>
    </row>
    <row r="248" spans="1:10" ht="15" customHeight="1" x14ac:dyDescent="0.25">
      <c r="A248" s="22">
        <v>2</v>
      </c>
      <c r="B248" s="10" t="s">
        <v>188</v>
      </c>
      <c r="C248" s="9" t="s">
        <v>173</v>
      </c>
      <c r="D248" s="16">
        <f>'JUNI 2023'!H247</f>
        <v>23</v>
      </c>
      <c r="E248" s="139"/>
      <c r="F248" s="162">
        <f t="shared" si="17"/>
        <v>23</v>
      </c>
      <c r="G248" s="95">
        <v>6</v>
      </c>
      <c r="H248" s="16">
        <f t="shared" si="18"/>
        <v>17</v>
      </c>
      <c r="I248" s="16">
        <v>600000</v>
      </c>
      <c r="J248" s="95">
        <f t="shared" si="19"/>
        <v>10200000</v>
      </c>
    </row>
    <row r="249" spans="1:10" ht="15" customHeight="1" x14ac:dyDescent="0.25">
      <c r="A249" s="20">
        <v>3</v>
      </c>
      <c r="B249" s="10" t="s">
        <v>189</v>
      </c>
      <c r="C249" s="9" t="s">
        <v>173</v>
      </c>
      <c r="D249" s="16">
        <f>'JUNI 2023'!H248</f>
        <v>17</v>
      </c>
      <c r="E249" s="139"/>
      <c r="F249" s="162">
        <f t="shared" si="17"/>
        <v>17</v>
      </c>
      <c r="G249" s="95">
        <v>6</v>
      </c>
      <c r="H249" s="16">
        <f t="shared" si="18"/>
        <v>11</v>
      </c>
      <c r="I249" s="51">
        <v>500000</v>
      </c>
      <c r="J249" s="95">
        <f t="shared" si="19"/>
        <v>5500000</v>
      </c>
    </row>
    <row r="250" spans="1:10" ht="15" customHeight="1" x14ac:dyDescent="0.25">
      <c r="A250" s="22">
        <v>4</v>
      </c>
      <c r="B250" s="10" t="s">
        <v>190</v>
      </c>
      <c r="C250" s="9" t="s">
        <v>173</v>
      </c>
      <c r="D250" s="16">
        <f>'JUNI 2023'!H249</f>
        <v>33</v>
      </c>
      <c r="E250" s="139"/>
      <c r="F250" s="162">
        <f t="shared" si="17"/>
        <v>33</v>
      </c>
      <c r="G250" s="95">
        <v>12</v>
      </c>
      <c r="H250" s="16">
        <f t="shared" si="18"/>
        <v>21</v>
      </c>
      <c r="I250" s="16">
        <v>600000</v>
      </c>
      <c r="J250" s="95">
        <f t="shared" si="19"/>
        <v>12600000</v>
      </c>
    </row>
    <row r="251" spans="1:10" ht="15" customHeight="1" x14ac:dyDescent="0.25">
      <c r="A251" s="20">
        <v>5</v>
      </c>
      <c r="B251" s="10" t="s">
        <v>191</v>
      </c>
      <c r="C251" s="9" t="s">
        <v>173</v>
      </c>
      <c r="D251" s="16">
        <f>'JUNI 2023'!H250</f>
        <v>32</v>
      </c>
      <c r="E251" s="139"/>
      <c r="F251" s="162">
        <f t="shared" si="17"/>
        <v>32</v>
      </c>
      <c r="G251" s="95">
        <v>6</v>
      </c>
      <c r="H251" s="16">
        <f t="shared" si="18"/>
        <v>26</v>
      </c>
      <c r="I251" s="16">
        <v>600000</v>
      </c>
      <c r="J251" s="95">
        <f t="shared" si="19"/>
        <v>15600000</v>
      </c>
    </row>
    <row r="252" spans="1:10" ht="15" customHeight="1" x14ac:dyDescent="0.25">
      <c r="A252" s="22"/>
      <c r="B252" s="10"/>
      <c r="C252" s="9"/>
      <c r="D252" s="16"/>
      <c r="E252" s="139"/>
      <c r="F252" s="162"/>
      <c r="G252" s="95"/>
      <c r="H252" s="16"/>
      <c r="I252" s="15"/>
      <c r="J252" s="95"/>
    </row>
    <row r="253" spans="1:10" ht="15" customHeight="1" x14ac:dyDescent="0.25">
      <c r="A253" s="89"/>
      <c r="B253" s="90"/>
      <c r="C253" s="11"/>
      <c r="D253" s="16"/>
      <c r="E253" s="145"/>
      <c r="F253" s="163"/>
      <c r="G253" s="110"/>
      <c r="H253" s="16"/>
      <c r="I253" s="84"/>
      <c r="J253" s="110"/>
    </row>
    <row r="254" spans="1:10" ht="15" customHeight="1" x14ac:dyDescent="0.25">
      <c r="A254" s="380" t="s">
        <v>264</v>
      </c>
      <c r="B254" s="381"/>
      <c r="C254" s="381"/>
      <c r="D254" s="381"/>
      <c r="E254" s="381"/>
      <c r="F254" s="381"/>
      <c r="G254" s="381"/>
      <c r="H254" s="382"/>
      <c r="I254" s="383">
        <f>SUM(J207:J251)</f>
        <v>151105055.61000001</v>
      </c>
      <c r="J254" s="384"/>
    </row>
    <row r="255" spans="1:10" ht="15" customHeight="1" x14ac:dyDescent="0.25">
      <c r="A255" s="91"/>
      <c r="B255" s="49"/>
      <c r="C255" s="37"/>
      <c r="D255" s="85"/>
      <c r="E255" s="143"/>
      <c r="F255" s="85"/>
      <c r="G255" s="109"/>
      <c r="H255" s="85"/>
      <c r="I255" s="85"/>
      <c r="J255" s="109"/>
    </row>
    <row r="256" spans="1:10" ht="15" customHeight="1" x14ac:dyDescent="0.25">
      <c r="A256" s="26"/>
      <c r="B256" s="26"/>
      <c r="C256" s="26"/>
      <c r="D256" s="26"/>
      <c r="E256" s="148"/>
      <c r="F256" s="26"/>
      <c r="G256" s="113"/>
      <c r="H256" s="26"/>
      <c r="I256" s="26"/>
      <c r="J256" s="113"/>
    </row>
    <row r="257" spans="1:10" ht="15" customHeight="1" x14ac:dyDescent="0.25">
      <c r="A257" s="385" t="s">
        <v>192</v>
      </c>
      <c r="B257" s="385"/>
      <c r="C257" s="385"/>
      <c r="D257" s="385"/>
      <c r="E257" s="385"/>
      <c r="F257" s="385"/>
      <c r="G257" s="385"/>
      <c r="H257" s="385"/>
      <c r="I257" s="385"/>
      <c r="J257" s="385"/>
    </row>
    <row r="258" spans="1:10" x14ac:dyDescent="0.25">
      <c r="A258" s="386" t="str">
        <f>A201</f>
        <v>Bulan : JULI 2023</v>
      </c>
      <c r="B258" s="386"/>
      <c r="C258" s="386"/>
      <c r="D258" s="386"/>
      <c r="E258" s="386"/>
      <c r="F258" s="386"/>
      <c r="G258" s="386"/>
      <c r="H258" s="386"/>
      <c r="I258" s="386"/>
      <c r="J258" s="386"/>
    </row>
    <row r="259" spans="1:10" x14ac:dyDescent="0.25">
      <c r="A259" s="27"/>
      <c r="B259" s="28"/>
      <c r="C259" s="27"/>
      <c r="D259" s="29"/>
      <c r="E259" s="149"/>
      <c r="F259" s="29"/>
      <c r="G259" s="126"/>
      <c r="H259" s="29"/>
      <c r="I259" s="69"/>
      <c r="J259" s="114"/>
    </row>
    <row r="260" spans="1:10" x14ac:dyDescent="0.25">
      <c r="A260" s="387" t="s">
        <v>3</v>
      </c>
      <c r="B260" s="387" t="s">
        <v>4</v>
      </c>
      <c r="C260" s="387" t="s">
        <v>5</v>
      </c>
      <c r="D260" s="387" t="s">
        <v>193</v>
      </c>
      <c r="E260" s="150" t="s">
        <v>7</v>
      </c>
      <c r="F260" s="387" t="s">
        <v>8</v>
      </c>
      <c r="G260" s="127" t="s">
        <v>7</v>
      </c>
      <c r="H260" s="387" t="s">
        <v>194</v>
      </c>
      <c r="I260" s="178" t="s">
        <v>262</v>
      </c>
      <c r="J260" s="102" t="s">
        <v>8</v>
      </c>
    </row>
    <row r="261" spans="1:10" x14ac:dyDescent="0.25">
      <c r="A261" s="388"/>
      <c r="B261" s="388"/>
      <c r="C261" s="388"/>
      <c r="D261" s="388"/>
      <c r="E261" s="151" t="s">
        <v>10</v>
      </c>
      <c r="F261" s="388"/>
      <c r="G261" s="128" t="s">
        <v>11</v>
      </c>
      <c r="H261" s="388"/>
      <c r="I261" s="179" t="s">
        <v>5</v>
      </c>
      <c r="J261" s="115" t="s">
        <v>263</v>
      </c>
    </row>
    <row r="262" spans="1:10" s="211" customFormat="1" x14ac:dyDescent="0.25">
      <c r="A262" s="206">
        <v>1</v>
      </c>
      <c r="B262" s="206">
        <v>2</v>
      </c>
      <c r="C262" s="206">
        <v>3</v>
      </c>
      <c r="D262" s="206">
        <v>4</v>
      </c>
      <c r="E262" s="207">
        <v>5</v>
      </c>
      <c r="F262" s="206">
        <v>6</v>
      </c>
      <c r="G262" s="207">
        <v>7</v>
      </c>
      <c r="H262" s="206">
        <v>8</v>
      </c>
      <c r="I262" s="208">
        <v>9</v>
      </c>
      <c r="J262" s="209">
        <v>10</v>
      </c>
    </row>
    <row r="263" spans="1:10" x14ac:dyDescent="0.25">
      <c r="A263" s="80"/>
      <c r="B263" s="80"/>
      <c r="C263" s="80"/>
      <c r="D263" s="80"/>
      <c r="E263" s="153"/>
      <c r="F263" s="80"/>
      <c r="G263" s="130"/>
      <c r="H263" s="80"/>
      <c r="I263" s="68"/>
      <c r="J263" s="103"/>
    </row>
    <row r="264" spans="1:10" x14ac:dyDescent="0.25">
      <c r="A264" s="9">
        <v>1</v>
      </c>
      <c r="B264" s="10" t="s">
        <v>387</v>
      </c>
      <c r="C264" s="9" t="s">
        <v>195</v>
      </c>
      <c r="D264" s="16">
        <f>'JUNI 2023'!H263</f>
        <v>436</v>
      </c>
      <c r="E264" s="139"/>
      <c r="F264" s="16">
        <f>D264+E264</f>
        <v>436</v>
      </c>
      <c r="G264" s="95">
        <v>55</v>
      </c>
      <c r="H264" s="16">
        <f>F264-G264</f>
        <v>381</v>
      </c>
      <c r="I264" s="16">
        <v>44400</v>
      </c>
      <c r="J264" s="95">
        <f>H264*I264</f>
        <v>16916400</v>
      </c>
    </row>
    <row r="265" spans="1:10" x14ac:dyDescent="0.25">
      <c r="A265" s="9">
        <v>2</v>
      </c>
      <c r="B265" s="10" t="s">
        <v>260</v>
      </c>
      <c r="C265" s="9" t="s">
        <v>195</v>
      </c>
      <c r="D265" s="16">
        <f>'JUNI 2023'!H264</f>
        <v>138</v>
      </c>
      <c r="E265" s="139"/>
      <c r="F265" s="16">
        <f t="shared" ref="F265:F315" si="20">D265+E265</f>
        <v>138</v>
      </c>
      <c r="G265" s="95">
        <v>26</v>
      </c>
      <c r="H265" s="16">
        <f t="shared" ref="H265:H315" si="21">F265-G265</f>
        <v>112</v>
      </c>
      <c r="I265" s="16">
        <v>44400</v>
      </c>
      <c r="J265" s="100">
        <f t="shared" ref="J265:J315" si="22">H265*I265</f>
        <v>4972800</v>
      </c>
    </row>
    <row r="266" spans="1:10" x14ac:dyDescent="0.25">
      <c r="A266" s="2">
        <v>3</v>
      </c>
      <c r="B266" s="6" t="s">
        <v>261</v>
      </c>
      <c r="C266" s="5" t="s">
        <v>195</v>
      </c>
      <c r="D266" s="16">
        <f>'JUNI 2023'!H265</f>
        <v>76</v>
      </c>
      <c r="E266" s="139"/>
      <c r="F266" s="16">
        <f t="shared" si="20"/>
        <v>76</v>
      </c>
      <c r="G266" s="95">
        <v>2</v>
      </c>
      <c r="H266" s="16">
        <f t="shared" si="21"/>
        <v>74</v>
      </c>
      <c r="I266" s="16">
        <v>44400</v>
      </c>
      <c r="J266" s="100">
        <f t="shared" si="22"/>
        <v>3285600</v>
      </c>
    </row>
    <row r="267" spans="1:10" x14ac:dyDescent="0.25">
      <c r="A267" s="9">
        <v>4</v>
      </c>
      <c r="B267" s="6" t="s">
        <v>196</v>
      </c>
      <c r="C267" s="5" t="s">
        <v>18</v>
      </c>
      <c r="D267" s="16">
        <f>'JUNI 2023'!H266</f>
        <v>3</v>
      </c>
      <c r="E267" s="139"/>
      <c r="F267" s="16">
        <f t="shared" si="20"/>
        <v>3</v>
      </c>
      <c r="G267" s="95"/>
      <c r="H267" s="16">
        <f t="shared" si="21"/>
        <v>3</v>
      </c>
      <c r="I267" s="16">
        <v>46200</v>
      </c>
      <c r="J267" s="100">
        <f t="shared" si="22"/>
        <v>138600</v>
      </c>
    </row>
    <row r="268" spans="1:10" x14ac:dyDescent="0.25">
      <c r="A268" s="2">
        <v>5</v>
      </c>
      <c r="B268" s="6" t="s">
        <v>197</v>
      </c>
      <c r="C268" s="5" t="s">
        <v>18</v>
      </c>
      <c r="D268" s="16">
        <f>'JUNI 2023'!H267</f>
        <v>2</v>
      </c>
      <c r="E268" s="139"/>
      <c r="F268" s="16">
        <f t="shared" si="20"/>
        <v>2</v>
      </c>
      <c r="G268" s="95"/>
      <c r="H268" s="16">
        <f t="shared" si="21"/>
        <v>2</v>
      </c>
      <c r="I268" s="16">
        <v>46200</v>
      </c>
      <c r="J268" s="100">
        <f t="shared" si="22"/>
        <v>92400</v>
      </c>
    </row>
    <row r="269" spans="1:10" x14ac:dyDescent="0.25">
      <c r="A269" s="9">
        <v>6</v>
      </c>
      <c r="B269" s="6" t="s">
        <v>198</v>
      </c>
      <c r="C269" s="5" t="s">
        <v>18</v>
      </c>
      <c r="D269" s="16">
        <f>'JUNI 2023'!H268</f>
        <v>5</v>
      </c>
      <c r="E269" s="154"/>
      <c r="F269" s="16">
        <f t="shared" si="20"/>
        <v>5</v>
      </c>
      <c r="G269" s="131"/>
      <c r="H269" s="16">
        <f t="shared" si="21"/>
        <v>5</v>
      </c>
      <c r="I269" s="16">
        <v>46200</v>
      </c>
      <c r="J269" s="100">
        <f t="shared" si="22"/>
        <v>231000</v>
      </c>
    </row>
    <row r="270" spans="1:10" x14ac:dyDescent="0.25">
      <c r="A270" s="2">
        <v>7</v>
      </c>
      <c r="B270" s="63" t="s">
        <v>212</v>
      </c>
      <c r="C270" s="64" t="s">
        <v>195</v>
      </c>
      <c r="D270" s="16">
        <f>'JUNI 2023'!H269</f>
        <v>11</v>
      </c>
      <c r="E270" s="139"/>
      <c r="F270" s="16">
        <f t="shared" si="20"/>
        <v>11</v>
      </c>
      <c r="G270" s="95">
        <v>1</v>
      </c>
      <c r="H270" s="16">
        <f t="shared" si="21"/>
        <v>10</v>
      </c>
      <c r="I270" s="16">
        <v>38500</v>
      </c>
      <c r="J270" s="100">
        <f t="shared" si="22"/>
        <v>385000</v>
      </c>
    </row>
    <row r="271" spans="1:10" x14ac:dyDescent="0.25">
      <c r="A271" s="2">
        <v>8</v>
      </c>
      <c r="B271" s="63" t="s">
        <v>290</v>
      </c>
      <c r="C271" s="99" t="s">
        <v>195</v>
      </c>
      <c r="D271" s="16">
        <f>'JUNI 2023'!H270</f>
        <v>25</v>
      </c>
      <c r="E271" s="139"/>
      <c r="F271" s="16">
        <f t="shared" si="20"/>
        <v>25</v>
      </c>
      <c r="G271" s="165"/>
      <c r="H271" s="16">
        <f t="shared" si="21"/>
        <v>25</v>
      </c>
      <c r="I271" s="16">
        <v>44400</v>
      </c>
      <c r="J271" s="100">
        <f t="shared" si="22"/>
        <v>1110000</v>
      </c>
    </row>
    <row r="272" spans="1:10" x14ac:dyDescent="0.25">
      <c r="A272" s="9">
        <v>9</v>
      </c>
      <c r="B272" s="6" t="s">
        <v>199</v>
      </c>
      <c r="C272" s="5" t="s">
        <v>47</v>
      </c>
      <c r="D272" s="16">
        <f>'JUNI 2023'!H271</f>
        <v>856</v>
      </c>
      <c r="E272" s="139"/>
      <c r="F272" s="16">
        <f t="shared" si="20"/>
        <v>856</v>
      </c>
      <c r="G272" s="95">
        <v>180</v>
      </c>
      <c r="H272" s="16">
        <f t="shared" si="21"/>
        <v>676</v>
      </c>
      <c r="I272" s="16">
        <v>2500</v>
      </c>
      <c r="J272" s="100">
        <f t="shared" si="22"/>
        <v>1690000</v>
      </c>
    </row>
    <row r="273" spans="1:10" x14ac:dyDescent="0.25">
      <c r="A273" s="2">
        <v>10</v>
      </c>
      <c r="B273" s="10" t="s">
        <v>200</v>
      </c>
      <c r="C273" s="9" t="s">
        <v>47</v>
      </c>
      <c r="D273" s="16">
        <f>'JUNI 2023'!H272</f>
        <v>511</v>
      </c>
      <c r="E273" s="139"/>
      <c r="F273" s="16">
        <f t="shared" si="20"/>
        <v>511</v>
      </c>
      <c r="G273" s="95">
        <v>30</v>
      </c>
      <c r="H273" s="16">
        <f t="shared" si="21"/>
        <v>481</v>
      </c>
      <c r="I273" s="16">
        <v>16000</v>
      </c>
      <c r="J273" s="100">
        <f t="shared" si="22"/>
        <v>7696000</v>
      </c>
    </row>
    <row r="274" spans="1:10" x14ac:dyDescent="0.25">
      <c r="A274" s="9">
        <v>11</v>
      </c>
      <c r="B274" s="10" t="s">
        <v>355</v>
      </c>
      <c r="C274" s="9" t="s">
        <v>51</v>
      </c>
      <c r="D274" s="16">
        <f>'JUNI 2023'!H273</f>
        <v>107000</v>
      </c>
      <c r="E274" s="139"/>
      <c r="F274" s="16">
        <f t="shared" si="20"/>
        <v>107000</v>
      </c>
      <c r="G274" s="95">
        <v>11000</v>
      </c>
      <c r="H274" s="16">
        <f t="shared" si="21"/>
        <v>96000</v>
      </c>
      <c r="I274" s="16">
        <v>149.85</v>
      </c>
      <c r="J274" s="100">
        <f t="shared" si="22"/>
        <v>14385600</v>
      </c>
    </row>
    <row r="275" spans="1:10" x14ac:dyDescent="0.25">
      <c r="A275" s="2">
        <v>12</v>
      </c>
      <c r="B275" s="10" t="s">
        <v>280</v>
      </c>
      <c r="C275" s="9" t="s">
        <v>51</v>
      </c>
      <c r="D275" s="16">
        <f>'JUNI 2023'!H274</f>
        <v>314000</v>
      </c>
      <c r="E275" s="139"/>
      <c r="F275" s="16">
        <f t="shared" si="20"/>
        <v>314000</v>
      </c>
      <c r="G275" s="95">
        <v>27000</v>
      </c>
      <c r="H275" s="16">
        <f t="shared" si="21"/>
        <v>287000</v>
      </c>
      <c r="I275" s="16">
        <v>107.67</v>
      </c>
      <c r="J275" s="100">
        <f t="shared" si="22"/>
        <v>30901290</v>
      </c>
    </row>
    <row r="276" spans="1:10" x14ac:dyDescent="0.25">
      <c r="A276" s="9">
        <v>13</v>
      </c>
      <c r="B276" s="10" t="s">
        <v>281</v>
      </c>
      <c r="C276" s="9" t="s">
        <v>51</v>
      </c>
      <c r="D276" s="16">
        <f>'JUNI 2023'!H275</f>
        <v>41000</v>
      </c>
      <c r="E276" s="139"/>
      <c r="F276" s="16">
        <f t="shared" si="20"/>
        <v>41000</v>
      </c>
      <c r="G276" s="95">
        <v>4000</v>
      </c>
      <c r="H276" s="16">
        <f t="shared" si="21"/>
        <v>37000</v>
      </c>
      <c r="I276" s="16">
        <v>72.150000000000006</v>
      </c>
      <c r="J276" s="100">
        <f t="shared" si="22"/>
        <v>2669550</v>
      </c>
    </row>
    <row r="277" spans="1:10" x14ac:dyDescent="0.25">
      <c r="A277" s="2">
        <v>14</v>
      </c>
      <c r="B277" s="10" t="s">
        <v>356</v>
      </c>
      <c r="C277" s="9" t="s">
        <v>51</v>
      </c>
      <c r="D277" s="16">
        <f>'JUNI 2023'!H276</f>
        <v>0</v>
      </c>
      <c r="E277" s="139"/>
      <c r="F277" s="16">
        <f t="shared" si="20"/>
        <v>0</v>
      </c>
      <c r="G277" s="95"/>
      <c r="H277" s="16">
        <f t="shared" si="21"/>
        <v>0</v>
      </c>
      <c r="I277" s="16">
        <v>50</v>
      </c>
      <c r="J277" s="100">
        <f t="shared" si="22"/>
        <v>0</v>
      </c>
    </row>
    <row r="278" spans="1:10" x14ac:dyDescent="0.25">
      <c r="A278" s="2">
        <v>15</v>
      </c>
      <c r="B278" s="10" t="s">
        <v>357</v>
      </c>
      <c r="C278" s="9" t="s">
        <v>51</v>
      </c>
      <c r="D278" s="16">
        <f>'JUNI 2023'!H277</f>
        <v>1000</v>
      </c>
      <c r="E278" s="139"/>
      <c r="F278" s="16">
        <f t="shared" si="20"/>
        <v>1000</v>
      </c>
      <c r="G278" s="95"/>
      <c r="H278" s="16">
        <f t="shared" si="21"/>
        <v>1000</v>
      </c>
      <c r="I278" s="16">
        <v>50</v>
      </c>
      <c r="J278" s="100">
        <f t="shared" si="22"/>
        <v>50000</v>
      </c>
    </row>
    <row r="279" spans="1:10" x14ac:dyDescent="0.25">
      <c r="A279" s="9">
        <v>16</v>
      </c>
      <c r="B279" s="10" t="s">
        <v>203</v>
      </c>
      <c r="C279" s="9" t="s">
        <v>18</v>
      </c>
      <c r="D279" s="16">
        <f>'JUNI 2023'!H278</f>
        <v>230</v>
      </c>
      <c r="E279" s="139"/>
      <c r="F279" s="16">
        <f t="shared" si="20"/>
        <v>230</v>
      </c>
      <c r="G279" s="95"/>
      <c r="H279" s="16">
        <f t="shared" si="21"/>
        <v>230</v>
      </c>
      <c r="I279" s="16">
        <v>1500</v>
      </c>
      <c r="J279" s="100">
        <f t="shared" si="22"/>
        <v>345000</v>
      </c>
    </row>
    <row r="280" spans="1:10" x14ac:dyDescent="0.25">
      <c r="A280" s="2">
        <v>17</v>
      </c>
      <c r="B280" s="10" t="s">
        <v>358</v>
      </c>
      <c r="C280" s="9" t="s">
        <v>129</v>
      </c>
      <c r="D280" s="16">
        <f>'JUNI 2023'!H279</f>
        <v>330</v>
      </c>
      <c r="E280" s="139"/>
      <c r="F280" s="16">
        <f t="shared" si="20"/>
        <v>330</v>
      </c>
      <c r="G280" s="95">
        <v>10</v>
      </c>
      <c r="H280" s="16">
        <f t="shared" si="21"/>
        <v>320</v>
      </c>
      <c r="I280" s="16">
        <v>7000</v>
      </c>
      <c r="J280" s="100">
        <f t="shared" si="22"/>
        <v>2240000</v>
      </c>
    </row>
    <row r="281" spans="1:10" x14ac:dyDescent="0.25">
      <c r="A281" s="9">
        <v>18</v>
      </c>
      <c r="B281" s="30" t="s">
        <v>359</v>
      </c>
      <c r="C281" s="9" t="s">
        <v>51</v>
      </c>
      <c r="D281" s="16">
        <f>'JUNI 2023'!H280</f>
        <v>168000</v>
      </c>
      <c r="E281" s="139"/>
      <c r="F281" s="16">
        <f t="shared" si="20"/>
        <v>168000</v>
      </c>
      <c r="G281" s="95">
        <v>6000</v>
      </c>
      <c r="H281" s="16">
        <f t="shared" si="21"/>
        <v>162000</v>
      </c>
      <c r="I281" s="16">
        <v>64.75</v>
      </c>
      <c r="J281" s="100">
        <f t="shared" si="22"/>
        <v>10489500</v>
      </c>
    </row>
    <row r="282" spans="1:10" x14ac:dyDescent="0.25">
      <c r="A282" s="2">
        <v>19</v>
      </c>
      <c r="B282" s="10" t="s">
        <v>116</v>
      </c>
      <c r="C282" s="9" t="s">
        <v>195</v>
      </c>
      <c r="D282" s="16">
        <f>'JUNI 2023'!H281</f>
        <v>6</v>
      </c>
      <c r="E282" s="139"/>
      <c r="F282" s="16">
        <f t="shared" si="20"/>
        <v>6</v>
      </c>
      <c r="G282" s="212">
        <v>0.5</v>
      </c>
      <c r="H282" s="16">
        <f t="shared" si="21"/>
        <v>5.5</v>
      </c>
      <c r="I282" s="16">
        <v>80000</v>
      </c>
      <c r="J282" s="100">
        <f t="shared" si="22"/>
        <v>440000</v>
      </c>
    </row>
    <row r="283" spans="1:10" x14ac:dyDescent="0.25">
      <c r="A283" s="9">
        <v>20</v>
      </c>
      <c r="B283" s="7" t="s">
        <v>291</v>
      </c>
      <c r="C283" s="11" t="s">
        <v>18</v>
      </c>
      <c r="D283" s="16">
        <f>'JUNI 2023'!H282</f>
        <v>74</v>
      </c>
      <c r="E283" s="139"/>
      <c r="F283" s="16">
        <f t="shared" si="20"/>
        <v>74</v>
      </c>
      <c r="G283" s="198">
        <v>7</v>
      </c>
      <c r="H283" s="16">
        <f t="shared" si="21"/>
        <v>67</v>
      </c>
      <c r="I283" s="16">
        <v>3996</v>
      </c>
      <c r="J283" s="100">
        <f t="shared" si="22"/>
        <v>267732</v>
      </c>
    </row>
    <row r="284" spans="1:10" x14ac:dyDescent="0.25">
      <c r="A284" s="2">
        <v>21</v>
      </c>
      <c r="B284" s="7" t="s">
        <v>292</v>
      </c>
      <c r="C284" s="11" t="s">
        <v>18</v>
      </c>
      <c r="D284" s="16">
        <f>'JUNI 2023'!H283</f>
        <v>19</v>
      </c>
      <c r="E284" s="139"/>
      <c r="F284" s="16">
        <f t="shared" si="20"/>
        <v>19</v>
      </c>
      <c r="G284" s="95"/>
      <c r="H284" s="16">
        <f t="shared" si="21"/>
        <v>19</v>
      </c>
      <c r="I284" s="16">
        <v>8800</v>
      </c>
      <c r="J284" s="100">
        <f t="shared" si="22"/>
        <v>167200</v>
      </c>
    </row>
    <row r="285" spans="1:10" x14ac:dyDescent="0.25">
      <c r="A285" s="2">
        <v>22</v>
      </c>
      <c r="B285" s="10" t="s">
        <v>206</v>
      </c>
      <c r="C285" s="31" t="s">
        <v>18</v>
      </c>
      <c r="D285" s="16">
        <f>'JUNI 2023'!H284</f>
        <v>450</v>
      </c>
      <c r="E285" s="139"/>
      <c r="F285" s="16">
        <f t="shared" si="20"/>
        <v>450</v>
      </c>
      <c r="G285" s="95"/>
      <c r="H285" s="16">
        <f t="shared" si="21"/>
        <v>450</v>
      </c>
      <c r="I285" s="16">
        <v>1942.5</v>
      </c>
      <c r="J285" s="100">
        <f t="shared" si="22"/>
        <v>874125</v>
      </c>
    </row>
    <row r="286" spans="1:10" x14ac:dyDescent="0.25">
      <c r="A286" s="2">
        <v>23</v>
      </c>
      <c r="B286" s="33" t="s">
        <v>224</v>
      </c>
      <c r="C286" s="35" t="s">
        <v>18</v>
      </c>
      <c r="D286" s="16">
        <f>'JUNI 2023'!H285</f>
        <v>140</v>
      </c>
      <c r="E286" s="139"/>
      <c r="F286" s="16">
        <f t="shared" si="20"/>
        <v>140</v>
      </c>
      <c r="G286" s="95"/>
      <c r="H286" s="16">
        <f t="shared" si="21"/>
        <v>140</v>
      </c>
      <c r="I286" s="16">
        <v>1650</v>
      </c>
      <c r="J286" s="100">
        <f t="shared" si="22"/>
        <v>231000</v>
      </c>
    </row>
    <row r="287" spans="1:10" x14ac:dyDescent="0.25">
      <c r="A287" s="2">
        <v>24</v>
      </c>
      <c r="B287" s="10" t="s">
        <v>207</v>
      </c>
      <c r="C287" s="31" t="s">
        <v>18</v>
      </c>
      <c r="D287" s="16">
        <f>'JUNI 2023'!H286</f>
        <v>0</v>
      </c>
      <c r="E287" s="139"/>
      <c r="F287" s="16">
        <f t="shared" si="20"/>
        <v>0</v>
      </c>
      <c r="G287" s="95"/>
      <c r="H287" s="16">
        <f t="shared" si="21"/>
        <v>0</v>
      </c>
      <c r="I287" s="10">
        <v>1165.5</v>
      </c>
      <c r="J287" s="100">
        <f t="shared" si="22"/>
        <v>0</v>
      </c>
    </row>
    <row r="288" spans="1:10" x14ac:dyDescent="0.25">
      <c r="A288" s="9">
        <v>25</v>
      </c>
      <c r="B288" s="7" t="s">
        <v>208</v>
      </c>
      <c r="C288" s="32" t="s">
        <v>18</v>
      </c>
      <c r="D288" s="16">
        <f>'JUNI 2023'!H287</f>
        <v>690</v>
      </c>
      <c r="E288" s="139"/>
      <c r="F288" s="16">
        <f t="shared" si="20"/>
        <v>690</v>
      </c>
      <c r="G288" s="95"/>
      <c r="H288" s="16">
        <f t="shared" si="21"/>
        <v>690</v>
      </c>
      <c r="I288" s="10">
        <v>515.45000000000005</v>
      </c>
      <c r="J288" s="100">
        <f t="shared" si="22"/>
        <v>355660.50000000006</v>
      </c>
    </row>
    <row r="289" spans="1:10" x14ac:dyDescent="0.25">
      <c r="A289" s="2">
        <v>26</v>
      </c>
      <c r="B289" s="7" t="s">
        <v>209</v>
      </c>
      <c r="C289" s="32" t="s">
        <v>18</v>
      </c>
      <c r="D289" s="16">
        <f>'JUNI 2023'!H288</f>
        <v>200</v>
      </c>
      <c r="E289" s="139"/>
      <c r="F289" s="16">
        <f t="shared" si="20"/>
        <v>200</v>
      </c>
      <c r="G289" s="95"/>
      <c r="H289" s="16">
        <f t="shared" si="21"/>
        <v>200</v>
      </c>
      <c r="I289" s="16">
        <v>1200</v>
      </c>
      <c r="J289" s="100">
        <f t="shared" si="22"/>
        <v>240000</v>
      </c>
    </row>
    <row r="290" spans="1:10" x14ac:dyDescent="0.25">
      <c r="A290" s="2">
        <v>27</v>
      </c>
      <c r="B290" s="10" t="s">
        <v>210</v>
      </c>
      <c r="C290" s="31" t="s">
        <v>51</v>
      </c>
      <c r="D290" s="16">
        <f>'JUNI 2023'!H289</f>
        <v>0</v>
      </c>
      <c r="E290" s="139"/>
      <c r="F290" s="16">
        <f t="shared" si="20"/>
        <v>0</v>
      </c>
      <c r="G290" s="95"/>
      <c r="H290" s="16">
        <f t="shared" si="21"/>
        <v>0</v>
      </c>
      <c r="I290" s="16">
        <v>80</v>
      </c>
      <c r="J290" s="100">
        <f t="shared" si="22"/>
        <v>0</v>
      </c>
    </row>
    <row r="291" spans="1:10" x14ac:dyDescent="0.25">
      <c r="A291" s="2">
        <v>28</v>
      </c>
      <c r="B291" s="7" t="s">
        <v>388</v>
      </c>
      <c r="C291" s="32" t="s">
        <v>51</v>
      </c>
      <c r="D291" s="16">
        <f>'JUNI 2023'!H290</f>
        <v>25600</v>
      </c>
      <c r="E291" s="139"/>
      <c r="F291" s="16">
        <f t="shared" si="20"/>
        <v>25600</v>
      </c>
      <c r="G291" s="95">
        <v>10200</v>
      </c>
      <c r="H291" s="16">
        <f t="shared" si="21"/>
        <v>15400</v>
      </c>
      <c r="I291" s="16">
        <v>138.75</v>
      </c>
      <c r="J291" s="100">
        <f t="shared" si="22"/>
        <v>2136750</v>
      </c>
    </row>
    <row r="292" spans="1:10" x14ac:dyDescent="0.25">
      <c r="A292" s="2">
        <v>29</v>
      </c>
      <c r="B292" s="33" t="s">
        <v>213</v>
      </c>
      <c r="C292" s="31" t="s">
        <v>51</v>
      </c>
      <c r="D292" s="16">
        <f>'JUNI 2023'!H291</f>
        <v>15000</v>
      </c>
      <c r="E292" s="139"/>
      <c r="F292" s="16">
        <f t="shared" si="20"/>
        <v>15000</v>
      </c>
      <c r="G292" s="95">
        <v>5000</v>
      </c>
      <c r="H292" s="16">
        <f t="shared" si="21"/>
        <v>10000</v>
      </c>
      <c r="I292" s="16">
        <v>50</v>
      </c>
      <c r="J292" s="100">
        <f t="shared" si="22"/>
        <v>500000</v>
      </c>
    </row>
    <row r="293" spans="1:10" x14ac:dyDescent="0.25">
      <c r="A293" s="2">
        <v>30</v>
      </c>
      <c r="B293" s="10" t="s">
        <v>214</v>
      </c>
      <c r="C293" s="31" t="s">
        <v>51</v>
      </c>
      <c r="D293" s="16">
        <f>'JUNI 2023'!H292</f>
        <v>20000</v>
      </c>
      <c r="E293" s="139"/>
      <c r="F293" s="16">
        <f t="shared" si="20"/>
        <v>20000</v>
      </c>
      <c r="G293" s="95"/>
      <c r="H293" s="16">
        <f t="shared" si="21"/>
        <v>20000</v>
      </c>
      <c r="I293" s="16">
        <v>50</v>
      </c>
      <c r="J293" s="100">
        <f t="shared" si="22"/>
        <v>1000000</v>
      </c>
    </row>
    <row r="294" spans="1:10" x14ac:dyDescent="0.25">
      <c r="A294" s="9">
        <v>31</v>
      </c>
      <c r="B294" s="10" t="s">
        <v>215</v>
      </c>
      <c r="C294" s="31" t="s">
        <v>51</v>
      </c>
      <c r="D294" s="16">
        <f>'JUNI 2023'!H293</f>
        <v>10000</v>
      </c>
      <c r="E294" s="154"/>
      <c r="F294" s="16">
        <f t="shared" si="20"/>
        <v>10000</v>
      </c>
      <c r="G294" s="131">
        <v>1000</v>
      </c>
      <c r="H294" s="16">
        <f t="shared" si="21"/>
        <v>9000</v>
      </c>
      <c r="I294" s="16">
        <v>50</v>
      </c>
      <c r="J294" s="100">
        <f t="shared" si="22"/>
        <v>450000</v>
      </c>
    </row>
    <row r="295" spans="1:10" x14ac:dyDescent="0.25">
      <c r="A295" s="2">
        <v>32</v>
      </c>
      <c r="B295" s="33" t="s">
        <v>216</v>
      </c>
      <c r="C295" s="31" t="s">
        <v>51</v>
      </c>
      <c r="D295" s="16">
        <f>'JUNI 2023'!H294</f>
        <v>15000</v>
      </c>
      <c r="E295" s="139"/>
      <c r="F295" s="16">
        <f t="shared" si="20"/>
        <v>15000</v>
      </c>
      <c r="G295" s="95"/>
      <c r="H295" s="16">
        <f t="shared" si="21"/>
        <v>15000</v>
      </c>
      <c r="I295" s="16">
        <v>50</v>
      </c>
      <c r="J295" s="100">
        <f t="shared" si="22"/>
        <v>750000</v>
      </c>
    </row>
    <row r="296" spans="1:10" x14ac:dyDescent="0.25">
      <c r="A296" s="2">
        <v>33</v>
      </c>
      <c r="B296" s="10" t="s">
        <v>217</v>
      </c>
      <c r="C296" s="31" t="s">
        <v>18</v>
      </c>
      <c r="D296" s="16">
        <f>'JUNI 2023'!H295</f>
        <v>2500</v>
      </c>
      <c r="E296" s="139"/>
      <c r="F296" s="16">
        <f t="shared" si="20"/>
        <v>2500</v>
      </c>
      <c r="G296" s="95">
        <v>200</v>
      </c>
      <c r="H296" s="16">
        <f t="shared" si="21"/>
        <v>2300</v>
      </c>
      <c r="I296" s="16">
        <v>255.3</v>
      </c>
      <c r="J296" s="100">
        <f t="shared" si="22"/>
        <v>587190</v>
      </c>
    </row>
    <row r="297" spans="1:10" x14ac:dyDescent="0.25">
      <c r="A297" s="2">
        <v>34</v>
      </c>
      <c r="B297" s="33" t="s">
        <v>360</v>
      </c>
      <c r="C297" s="34" t="s">
        <v>51</v>
      </c>
      <c r="D297" s="16">
        <f>'JUNI 2023'!H296</f>
        <v>50</v>
      </c>
      <c r="E297" s="139"/>
      <c r="F297" s="16">
        <f t="shared" si="20"/>
        <v>50</v>
      </c>
      <c r="G297" s="95"/>
      <c r="H297" s="16">
        <f t="shared" si="21"/>
        <v>50</v>
      </c>
      <c r="I297" s="16">
        <v>4000</v>
      </c>
      <c r="J297" s="100">
        <f t="shared" si="22"/>
        <v>200000</v>
      </c>
    </row>
    <row r="298" spans="1:10" x14ac:dyDescent="0.25">
      <c r="A298" s="2">
        <v>35</v>
      </c>
      <c r="B298" s="12" t="s">
        <v>219</v>
      </c>
      <c r="C298" s="34" t="s">
        <v>51</v>
      </c>
      <c r="D298" s="16">
        <f>'JUNI 2023'!H297</f>
        <v>120</v>
      </c>
      <c r="E298" s="139"/>
      <c r="F298" s="16">
        <f t="shared" si="20"/>
        <v>120</v>
      </c>
      <c r="G298" s="95"/>
      <c r="H298" s="16">
        <f t="shared" si="21"/>
        <v>120</v>
      </c>
      <c r="I298" s="16">
        <v>300</v>
      </c>
      <c r="J298" s="100">
        <f t="shared" si="22"/>
        <v>36000</v>
      </c>
    </row>
    <row r="299" spans="1:10" x14ac:dyDescent="0.25">
      <c r="A299" s="2">
        <v>36</v>
      </c>
      <c r="B299" s="12" t="s">
        <v>220</v>
      </c>
      <c r="C299" s="34" t="s">
        <v>51</v>
      </c>
      <c r="D299" s="16">
        <f>'JUNI 2023'!H298</f>
        <v>3760</v>
      </c>
      <c r="E299" s="139"/>
      <c r="F299" s="16">
        <f t="shared" si="20"/>
        <v>3760</v>
      </c>
      <c r="G299" s="95"/>
      <c r="H299" s="16">
        <f t="shared" si="21"/>
        <v>3760</v>
      </c>
      <c r="I299" s="16">
        <v>165</v>
      </c>
      <c r="J299" s="100">
        <f t="shared" si="22"/>
        <v>620400</v>
      </c>
    </row>
    <row r="300" spans="1:10" x14ac:dyDescent="0.25">
      <c r="A300" s="9">
        <v>37</v>
      </c>
      <c r="B300" s="12" t="s">
        <v>221</v>
      </c>
      <c r="C300" s="34" t="s">
        <v>51</v>
      </c>
      <c r="D300" s="16">
        <f>'JUNI 2023'!H299</f>
        <v>43656</v>
      </c>
      <c r="E300" s="139"/>
      <c r="F300" s="16">
        <f t="shared" si="20"/>
        <v>43656</v>
      </c>
      <c r="G300" s="95">
        <v>3420</v>
      </c>
      <c r="H300" s="16">
        <f t="shared" si="21"/>
        <v>40236</v>
      </c>
      <c r="I300" s="16">
        <v>99.9</v>
      </c>
      <c r="J300" s="100">
        <f t="shared" si="22"/>
        <v>4019576.4000000004</v>
      </c>
    </row>
    <row r="301" spans="1:10" x14ac:dyDescent="0.25">
      <c r="A301" s="2">
        <v>38</v>
      </c>
      <c r="B301" s="33" t="s">
        <v>222</v>
      </c>
      <c r="C301" s="34" t="s">
        <v>18</v>
      </c>
      <c r="D301" s="16">
        <f>'JUNI 2023'!H300</f>
        <v>350</v>
      </c>
      <c r="E301" s="139"/>
      <c r="F301" s="16">
        <f t="shared" si="20"/>
        <v>350</v>
      </c>
      <c r="G301" s="95">
        <v>50</v>
      </c>
      <c r="H301" s="16">
        <f t="shared" si="21"/>
        <v>300</v>
      </c>
      <c r="I301" s="16">
        <v>2420</v>
      </c>
      <c r="J301" s="100">
        <f t="shared" si="22"/>
        <v>726000</v>
      </c>
    </row>
    <row r="302" spans="1:10" x14ac:dyDescent="0.25">
      <c r="A302" s="2">
        <v>39</v>
      </c>
      <c r="B302" s="33" t="s">
        <v>223</v>
      </c>
      <c r="C302" s="35" t="s">
        <v>51</v>
      </c>
      <c r="D302" s="16">
        <f>'JUNI 2023'!H301</f>
        <v>1500</v>
      </c>
      <c r="E302" s="139"/>
      <c r="F302" s="16">
        <f t="shared" si="20"/>
        <v>1500</v>
      </c>
      <c r="G302" s="95"/>
      <c r="H302" s="16">
        <f t="shared" si="21"/>
        <v>1500</v>
      </c>
      <c r="I302" s="16">
        <v>400</v>
      </c>
      <c r="J302" s="100">
        <f t="shared" si="22"/>
        <v>600000</v>
      </c>
    </row>
    <row r="303" spans="1:10" x14ac:dyDescent="0.25">
      <c r="A303" s="2">
        <v>40</v>
      </c>
      <c r="B303" s="12" t="s">
        <v>293</v>
      </c>
      <c r="C303" s="34" t="s">
        <v>18</v>
      </c>
      <c r="D303" s="16">
        <f>'JUNI 2023'!H302</f>
        <v>233</v>
      </c>
      <c r="E303" s="154"/>
      <c r="F303" s="16">
        <f t="shared" si="20"/>
        <v>233</v>
      </c>
      <c r="G303" s="131">
        <v>32</v>
      </c>
      <c r="H303" s="16">
        <f t="shared" si="21"/>
        <v>201</v>
      </c>
      <c r="I303" s="16">
        <v>11100</v>
      </c>
      <c r="J303" s="100">
        <f t="shared" si="22"/>
        <v>2231100</v>
      </c>
    </row>
    <row r="304" spans="1:10" x14ac:dyDescent="0.25">
      <c r="A304" s="2">
        <v>41</v>
      </c>
      <c r="B304" s="33" t="s">
        <v>225</v>
      </c>
      <c r="C304" s="34" t="s">
        <v>18</v>
      </c>
      <c r="D304" s="16">
        <f>'JUNI 2023'!H303</f>
        <v>250</v>
      </c>
      <c r="E304" s="139"/>
      <c r="F304" s="16">
        <f t="shared" si="20"/>
        <v>250</v>
      </c>
      <c r="G304" s="95"/>
      <c r="H304" s="16">
        <f t="shared" si="21"/>
        <v>250</v>
      </c>
      <c r="I304" s="16">
        <v>3000</v>
      </c>
      <c r="J304" s="100">
        <f t="shared" si="22"/>
        <v>750000</v>
      </c>
    </row>
    <row r="305" spans="1:10" x14ac:dyDescent="0.25">
      <c r="A305" s="2">
        <v>42</v>
      </c>
      <c r="B305" s="33" t="s">
        <v>226</v>
      </c>
      <c r="C305" s="34" t="s">
        <v>129</v>
      </c>
      <c r="D305" s="16">
        <f>'JUNI 2023'!H304</f>
        <v>45</v>
      </c>
      <c r="E305" s="139"/>
      <c r="F305" s="16">
        <f t="shared" si="20"/>
        <v>45</v>
      </c>
      <c r="G305" s="95">
        <v>15</v>
      </c>
      <c r="H305" s="16">
        <f t="shared" si="21"/>
        <v>30</v>
      </c>
      <c r="I305" s="16">
        <v>135</v>
      </c>
      <c r="J305" s="100">
        <f t="shared" si="22"/>
        <v>4050</v>
      </c>
    </row>
    <row r="306" spans="1:10" x14ac:dyDescent="0.25">
      <c r="A306" s="9">
        <v>43</v>
      </c>
      <c r="B306" s="12" t="s">
        <v>91</v>
      </c>
      <c r="C306" s="35" t="s">
        <v>18</v>
      </c>
      <c r="D306" s="16">
        <f>'JUNI 2023'!H305</f>
        <v>27</v>
      </c>
      <c r="E306" s="139"/>
      <c r="F306" s="16">
        <f t="shared" si="20"/>
        <v>27</v>
      </c>
      <c r="G306" s="95"/>
      <c r="H306" s="16">
        <f t="shared" si="21"/>
        <v>27</v>
      </c>
      <c r="I306" s="16">
        <v>8500</v>
      </c>
      <c r="J306" s="100">
        <f t="shared" si="22"/>
        <v>229500</v>
      </c>
    </row>
    <row r="307" spans="1:10" x14ac:dyDescent="0.25">
      <c r="A307" s="2">
        <v>44</v>
      </c>
      <c r="B307" s="33" t="s">
        <v>249</v>
      </c>
      <c r="C307" s="35" t="s">
        <v>70</v>
      </c>
      <c r="D307" s="16">
        <f>'JUNI 2023'!H306</f>
        <v>160</v>
      </c>
      <c r="E307" s="145"/>
      <c r="F307" s="16">
        <f t="shared" si="20"/>
        <v>160</v>
      </c>
      <c r="G307" s="110"/>
      <c r="H307" s="16">
        <f t="shared" si="21"/>
        <v>160</v>
      </c>
      <c r="I307" s="16">
        <v>910</v>
      </c>
      <c r="J307" s="100">
        <f t="shared" si="22"/>
        <v>145600</v>
      </c>
    </row>
    <row r="308" spans="1:10" x14ac:dyDescent="0.25">
      <c r="A308" s="2">
        <v>45</v>
      </c>
      <c r="B308" s="33" t="s">
        <v>257</v>
      </c>
      <c r="C308" s="35" t="s">
        <v>18</v>
      </c>
      <c r="D308" s="16">
        <f>'JUNI 2023'!H307</f>
        <v>800</v>
      </c>
      <c r="E308" s="145"/>
      <c r="F308" s="16">
        <f t="shared" si="20"/>
        <v>800</v>
      </c>
      <c r="G308" s="110"/>
      <c r="H308" s="16">
        <f t="shared" si="21"/>
        <v>800</v>
      </c>
      <c r="I308" s="8">
        <v>7215</v>
      </c>
      <c r="J308" s="117">
        <f t="shared" si="22"/>
        <v>5772000</v>
      </c>
    </row>
    <row r="309" spans="1:10" x14ac:dyDescent="0.25">
      <c r="A309" s="2">
        <v>46</v>
      </c>
      <c r="B309" s="33" t="s">
        <v>272</v>
      </c>
      <c r="C309" s="34" t="s">
        <v>18</v>
      </c>
      <c r="D309" s="16">
        <f>'JUNI 2023'!H308</f>
        <v>928</v>
      </c>
      <c r="E309" s="139"/>
      <c r="F309" s="16">
        <f t="shared" si="20"/>
        <v>928</v>
      </c>
      <c r="G309" s="95">
        <v>496</v>
      </c>
      <c r="H309" s="16">
        <f t="shared" si="21"/>
        <v>432</v>
      </c>
      <c r="I309" s="16">
        <v>777</v>
      </c>
      <c r="J309" s="95">
        <f t="shared" si="22"/>
        <v>335664</v>
      </c>
    </row>
    <row r="310" spans="1:10" x14ac:dyDescent="0.25">
      <c r="A310" s="2">
        <v>47</v>
      </c>
      <c r="B310" s="33" t="s">
        <v>273</v>
      </c>
      <c r="C310" s="34" t="s">
        <v>18</v>
      </c>
      <c r="D310" s="16">
        <f>'JUNI 2023'!H309</f>
        <v>2076</v>
      </c>
      <c r="E310" s="139"/>
      <c r="F310" s="16">
        <f t="shared" si="20"/>
        <v>2076</v>
      </c>
      <c r="G310" s="95"/>
      <c r="H310" s="16">
        <f t="shared" si="21"/>
        <v>2076</v>
      </c>
      <c r="I310" s="16">
        <v>225</v>
      </c>
      <c r="J310" s="95">
        <f t="shared" si="22"/>
        <v>467100</v>
      </c>
    </row>
    <row r="311" spans="1:10" x14ac:dyDescent="0.25">
      <c r="A311" s="2">
        <v>48</v>
      </c>
      <c r="B311" s="33" t="s">
        <v>274</v>
      </c>
      <c r="C311" s="34" t="s">
        <v>18</v>
      </c>
      <c r="D311" s="16">
        <f>'JUNI 2023'!H310</f>
        <v>3692</v>
      </c>
      <c r="E311" s="139"/>
      <c r="F311" s="16">
        <f t="shared" si="20"/>
        <v>3692</v>
      </c>
      <c r="G311" s="95"/>
      <c r="H311" s="16">
        <f t="shared" si="21"/>
        <v>3692</v>
      </c>
      <c r="I311" s="16">
        <v>225</v>
      </c>
      <c r="J311" s="95">
        <f t="shared" si="22"/>
        <v>830700</v>
      </c>
    </row>
    <row r="312" spans="1:10" x14ac:dyDescent="0.25">
      <c r="A312" s="9">
        <v>49</v>
      </c>
      <c r="B312" s="33" t="s">
        <v>275</v>
      </c>
      <c r="C312" s="34" t="s">
        <v>18</v>
      </c>
      <c r="D312" s="16">
        <f>'JUNI 2023'!H311</f>
        <v>192</v>
      </c>
      <c r="E312" s="139"/>
      <c r="F312" s="16">
        <f t="shared" si="20"/>
        <v>192</v>
      </c>
      <c r="G312" s="95"/>
      <c r="H312" s="16">
        <f t="shared" si="21"/>
        <v>192</v>
      </c>
      <c r="I312" s="16">
        <v>225</v>
      </c>
      <c r="J312" s="95">
        <f t="shared" si="22"/>
        <v>43200</v>
      </c>
    </row>
    <row r="313" spans="1:10" x14ac:dyDescent="0.25">
      <c r="A313" s="2">
        <v>50</v>
      </c>
      <c r="B313" s="33" t="s">
        <v>276</v>
      </c>
      <c r="C313" s="34" t="s">
        <v>18</v>
      </c>
      <c r="D313" s="16">
        <f>'JUNI 2023'!H312</f>
        <v>300</v>
      </c>
      <c r="E313" s="139"/>
      <c r="F313" s="16">
        <f t="shared" si="20"/>
        <v>300</v>
      </c>
      <c r="G313" s="95"/>
      <c r="H313" s="16">
        <f t="shared" si="21"/>
        <v>300</v>
      </c>
      <c r="I313" s="16">
        <v>225</v>
      </c>
      <c r="J313" s="95">
        <f t="shared" si="22"/>
        <v>67500</v>
      </c>
    </row>
    <row r="314" spans="1:10" x14ac:dyDescent="0.25">
      <c r="A314" s="2">
        <v>51</v>
      </c>
      <c r="B314" s="33" t="s">
        <v>277</v>
      </c>
      <c r="C314" s="34" t="s">
        <v>51</v>
      </c>
      <c r="D314" s="16">
        <f>'JUNI 2023'!H313</f>
        <v>4800</v>
      </c>
      <c r="E314" s="139"/>
      <c r="F314" s="16">
        <f t="shared" si="20"/>
        <v>4800</v>
      </c>
      <c r="G314" s="95"/>
      <c r="H314" s="16">
        <f t="shared" si="21"/>
        <v>4800</v>
      </c>
      <c r="I314" s="16">
        <v>1200</v>
      </c>
      <c r="J314" s="95">
        <f t="shared" si="22"/>
        <v>5760000</v>
      </c>
    </row>
    <row r="315" spans="1:10" x14ac:dyDescent="0.25">
      <c r="A315" s="2">
        <v>52</v>
      </c>
      <c r="B315" s="267" t="s">
        <v>278</v>
      </c>
      <c r="C315" s="35" t="s">
        <v>51</v>
      </c>
      <c r="D315" s="8">
        <f>'JUNI 2023'!H314</f>
        <v>3500</v>
      </c>
      <c r="E315" s="145"/>
      <c r="F315" s="8">
        <f t="shared" si="20"/>
        <v>3500</v>
      </c>
      <c r="G315" s="110"/>
      <c r="H315" s="8">
        <f t="shared" si="21"/>
        <v>3500</v>
      </c>
      <c r="I315" s="8">
        <v>1470.75</v>
      </c>
      <c r="J315" s="110">
        <f t="shared" si="22"/>
        <v>5147625</v>
      </c>
    </row>
    <row r="316" spans="1:10" x14ac:dyDescent="0.25">
      <c r="A316" s="2">
        <v>53</v>
      </c>
      <c r="B316" s="13" t="s">
        <v>389</v>
      </c>
      <c r="C316" s="268" t="s">
        <v>51</v>
      </c>
      <c r="D316" s="17">
        <f>'JUNI 2023'!H315</f>
        <v>200000</v>
      </c>
      <c r="E316" s="142"/>
      <c r="F316" s="17">
        <f>D316+E316</f>
        <v>200000</v>
      </c>
      <c r="G316" s="108"/>
      <c r="H316" s="17">
        <f>F316-G316</f>
        <v>200000</v>
      </c>
      <c r="I316" s="8">
        <v>138.75</v>
      </c>
      <c r="J316" s="110">
        <f>H316*I316</f>
        <v>27750000</v>
      </c>
    </row>
    <row r="317" spans="1:10" x14ac:dyDescent="0.25">
      <c r="A317" s="375" t="s">
        <v>264</v>
      </c>
      <c r="B317" s="379"/>
      <c r="C317" s="379"/>
      <c r="D317" s="379"/>
      <c r="E317" s="379"/>
      <c r="F317" s="379"/>
      <c r="G317" s="379"/>
      <c r="H317" s="376"/>
      <c r="I317" s="415">
        <f>SUM(J264:J315)</f>
        <v>133584412.90000001</v>
      </c>
      <c r="J317" s="416"/>
    </row>
    <row r="319" spans="1:10" ht="15.75" x14ac:dyDescent="0.25">
      <c r="A319" s="377" t="s">
        <v>235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0" ht="15.75" x14ac:dyDescent="0.25">
      <c r="A320" s="377" t="s">
        <v>236</v>
      </c>
      <c r="B320" s="377"/>
      <c r="C320" s="377"/>
      <c r="D320" s="377"/>
      <c r="E320" s="377"/>
      <c r="F320" s="377"/>
      <c r="G320" s="377"/>
      <c r="H320" s="377"/>
      <c r="I320" s="377"/>
      <c r="J320" s="377"/>
    </row>
    <row r="321" spans="1:15" s="180" customFormat="1" ht="15.75" customHeight="1" x14ac:dyDescent="0.25">
      <c r="A321" s="378" t="str">
        <f>A201</f>
        <v>Bulan : JULI 2023</v>
      </c>
      <c r="B321" s="378"/>
      <c r="C321" s="378"/>
      <c r="D321" s="378"/>
      <c r="E321" s="378"/>
      <c r="F321" s="378"/>
      <c r="G321" s="378"/>
      <c r="H321" s="378"/>
      <c r="I321" s="378"/>
      <c r="J321" s="378"/>
      <c r="K321"/>
      <c r="L321"/>
      <c r="M321"/>
      <c r="N321"/>
      <c r="O321"/>
    </row>
    <row r="322" spans="1:15" s="180" customFormat="1" ht="15.75" customHeight="1" x14ac:dyDescent="0.25">
      <c r="A322" s="175" t="s">
        <v>372</v>
      </c>
      <c r="B322" s="175"/>
      <c r="C322" s="175"/>
      <c r="D322" s="175"/>
      <c r="E322" s="157"/>
      <c r="F322" s="175"/>
      <c r="G322" s="119"/>
      <c r="H322" s="175"/>
      <c r="I322" s="175"/>
      <c r="J322" s="119"/>
      <c r="K322"/>
      <c r="L322"/>
      <c r="M322"/>
      <c r="N322"/>
      <c r="O322"/>
    </row>
    <row r="323" spans="1:15" s="180" customFormat="1" x14ac:dyDescent="0.25">
      <c r="A323" s="175"/>
      <c r="B323" s="175"/>
      <c r="C323" s="175"/>
      <c r="D323" s="175"/>
      <c r="E323" s="157"/>
      <c r="F323" s="175"/>
      <c r="G323" s="119"/>
      <c r="H323" s="175"/>
      <c r="I323" s="175"/>
      <c r="J323" s="119"/>
      <c r="K323"/>
      <c r="L323"/>
      <c r="M323"/>
      <c r="N323"/>
      <c r="O323"/>
    </row>
    <row r="324" spans="1:15" s="180" customFormat="1" x14ac:dyDescent="0.25">
      <c r="A324" s="389" t="s">
        <v>3</v>
      </c>
      <c r="B324" s="389" t="s">
        <v>4</v>
      </c>
      <c r="C324" s="389" t="s">
        <v>153</v>
      </c>
      <c r="D324" s="1" t="s">
        <v>6</v>
      </c>
      <c r="E324" s="147" t="s">
        <v>7</v>
      </c>
      <c r="F324" s="389" t="s">
        <v>8</v>
      </c>
      <c r="G324" s="112" t="s">
        <v>7</v>
      </c>
      <c r="H324" s="389" t="s">
        <v>6</v>
      </c>
      <c r="I324" s="1" t="s">
        <v>263</v>
      </c>
      <c r="J324" s="112" t="s">
        <v>8</v>
      </c>
      <c r="K324"/>
      <c r="L324"/>
      <c r="M324"/>
      <c r="N324"/>
      <c r="O324"/>
    </row>
    <row r="325" spans="1:15" s="180" customFormat="1" x14ac:dyDescent="0.25">
      <c r="A325" s="390"/>
      <c r="B325" s="390"/>
      <c r="C325" s="390"/>
      <c r="D325" s="54" t="s">
        <v>237</v>
      </c>
      <c r="E325" s="140" t="s">
        <v>10</v>
      </c>
      <c r="F325" s="390"/>
      <c r="G325" s="120" t="s">
        <v>11</v>
      </c>
      <c r="H325" s="390"/>
      <c r="I325" s="54" t="s">
        <v>5</v>
      </c>
      <c r="J325" s="120" t="s">
        <v>263</v>
      </c>
      <c r="K325"/>
      <c r="L325"/>
      <c r="M325"/>
      <c r="N325"/>
      <c r="O325"/>
    </row>
    <row r="326" spans="1:15" s="180" customFormat="1" x14ac:dyDescent="0.25">
      <c r="A326" s="82">
        <v>1</v>
      </c>
      <c r="B326" s="82">
        <v>2</v>
      </c>
      <c r="C326" s="82">
        <v>3</v>
      </c>
      <c r="D326" s="3">
        <v>4</v>
      </c>
      <c r="E326" s="137">
        <v>5</v>
      </c>
      <c r="F326" s="82">
        <v>6</v>
      </c>
      <c r="G326" s="104">
        <v>7</v>
      </c>
      <c r="H326" s="82">
        <v>8</v>
      </c>
      <c r="I326" s="3">
        <v>9</v>
      </c>
      <c r="J326" s="104">
        <v>10</v>
      </c>
      <c r="K326"/>
      <c r="L326"/>
      <c r="M326"/>
      <c r="N326"/>
      <c r="O326"/>
    </row>
    <row r="327" spans="1:15" s="180" customFormat="1" x14ac:dyDescent="0.25">
      <c r="A327" s="2"/>
      <c r="B327" s="2"/>
      <c r="C327" s="2"/>
      <c r="D327" s="2"/>
      <c r="E327" s="156"/>
      <c r="F327" s="2"/>
      <c r="G327" s="133"/>
      <c r="H327" s="2"/>
      <c r="I327" s="5"/>
      <c r="J327" s="121"/>
      <c r="K327"/>
      <c r="L327"/>
      <c r="M327"/>
      <c r="N327"/>
      <c r="O327"/>
    </row>
    <row r="328" spans="1:15" s="180" customFormat="1" x14ac:dyDescent="0.25">
      <c r="A328" s="9">
        <v>1</v>
      </c>
      <c r="B328" s="10" t="s">
        <v>238</v>
      </c>
      <c r="C328" s="10"/>
      <c r="D328" s="7"/>
      <c r="E328" s="145"/>
      <c r="F328" s="8"/>
      <c r="G328" s="110"/>
      <c r="H328" s="8"/>
      <c r="I328" s="16"/>
      <c r="J328" s="118"/>
      <c r="K328"/>
      <c r="L328"/>
      <c r="M328"/>
      <c r="N328"/>
      <c r="O328"/>
    </row>
    <row r="329" spans="1:15" s="180" customFormat="1" x14ac:dyDescent="0.25">
      <c r="A329" s="9">
        <v>2</v>
      </c>
      <c r="B329" s="10" t="s">
        <v>239</v>
      </c>
      <c r="C329" s="10"/>
      <c r="D329" s="7"/>
      <c r="E329" s="145"/>
      <c r="F329" s="8"/>
      <c r="G329" s="110"/>
      <c r="H329" s="8"/>
      <c r="I329" s="16"/>
      <c r="J329" s="118"/>
      <c r="K329"/>
      <c r="L329"/>
      <c r="M329"/>
      <c r="N329"/>
      <c r="O329"/>
    </row>
    <row r="330" spans="1:15" s="180" customFormat="1" x14ac:dyDescent="0.25">
      <c r="A330" s="9">
        <v>3</v>
      </c>
      <c r="B330" s="10" t="s">
        <v>240</v>
      </c>
      <c r="C330" s="10"/>
      <c r="D330" s="7"/>
      <c r="E330" s="145"/>
      <c r="F330" s="8"/>
      <c r="G330" s="110"/>
      <c r="H330" s="8"/>
      <c r="I330" s="16"/>
      <c r="J330" s="118"/>
      <c r="K330"/>
      <c r="L330"/>
      <c r="M330"/>
      <c r="N330"/>
      <c r="O330"/>
    </row>
    <row r="331" spans="1:15" s="180" customFormat="1" x14ac:dyDescent="0.25">
      <c r="A331" s="9">
        <v>4</v>
      </c>
      <c r="B331" s="10" t="s">
        <v>241</v>
      </c>
      <c r="C331" s="9" t="s">
        <v>242</v>
      </c>
      <c r="D331" s="16">
        <f>'JUNI 2023'!H330</f>
        <v>28</v>
      </c>
      <c r="E331" s="139">
        <v>25</v>
      </c>
      <c r="F331" s="16">
        <f>D331+E331</f>
        <v>53</v>
      </c>
      <c r="G331" s="95">
        <v>26</v>
      </c>
      <c r="H331" s="16">
        <f>F331-G331</f>
        <v>27</v>
      </c>
      <c r="I331" s="16">
        <v>1300500</v>
      </c>
      <c r="J331" s="118">
        <f>I331*H331</f>
        <v>35113500</v>
      </c>
      <c r="K331"/>
      <c r="L331"/>
      <c r="M331"/>
      <c r="N331"/>
      <c r="O331"/>
    </row>
    <row r="332" spans="1:15" s="180" customFormat="1" x14ac:dyDescent="0.25">
      <c r="A332" s="9">
        <v>5</v>
      </c>
      <c r="B332" s="10" t="s">
        <v>243</v>
      </c>
      <c r="C332" s="9" t="s">
        <v>242</v>
      </c>
      <c r="D332" s="16">
        <f>'JUNI 2023'!H331</f>
        <v>19</v>
      </c>
      <c r="E332" s="139">
        <v>15</v>
      </c>
      <c r="F332" s="16">
        <f>D332+E332</f>
        <v>34</v>
      </c>
      <c r="G332" s="95">
        <v>14</v>
      </c>
      <c r="H332" s="16">
        <f>F332-G332</f>
        <v>20</v>
      </c>
      <c r="I332" s="16">
        <v>220500</v>
      </c>
      <c r="J332" s="118">
        <f>I332*H332</f>
        <v>4410000</v>
      </c>
      <c r="K332"/>
      <c r="L332"/>
      <c r="M332"/>
      <c r="N332"/>
      <c r="O332"/>
    </row>
    <row r="333" spans="1:15" s="180" customFormat="1" x14ac:dyDescent="0.25">
      <c r="A333" s="9">
        <v>6</v>
      </c>
      <c r="B333" s="10" t="s">
        <v>244</v>
      </c>
      <c r="C333" s="10"/>
      <c r="D333" s="7"/>
      <c r="E333" s="145"/>
      <c r="F333" s="8"/>
      <c r="G333" s="110"/>
      <c r="H333" s="8"/>
      <c r="I333" s="16"/>
      <c r="J333" s="118"/>
      <c r="K333"/>
      <c r="L333"/>
      <c r="M333"/>
      <c r="N333"/>
      <c r="O333"/>
    </row>
    <row r="334" spans="1:15" s="180" customFormat="1" x14ac:dyDescent="0.25">
      <c r="A334" s="9">
        <v>7</v>
      </c>
      <c r="B334" s="10" t="s">
        <v>245</v>
      </c>
      <c r="C334" s="10"/>
      <c r="D334" s="7"/>
      <c r="E334" s="145"/>
      <c r="F334" s="8"/>
      <c r="G334" s="110"/>
      <c r="H334" s="8"/>
      <c r="I334" s="16"/>
      <c r="J334" s="118"/>
      <c r="K334"/>
      <c r="L334"/>
      <c r="M334"/>
      <c r="N334"/>
      <c r="O334"/>
    </row>
    <row r="335" spans="1:15" s="180" customFormat="1" x14ac:dyDescent="0.25">
      <c r="A335" s="9">
        <v>8</v>
      </c>
      <c r="B335" s="10" t="s">
        <v>246</v>
      </c>
      <c r="C335" s="10"/>
      <c r="D335" s="7"/>
      <c r="E335" s="145"/>
      <c r="F335" s="8"/>
      <c r="G335" s="110"/>
      <c r="H335" s="8"/>
      <c r="I335" s="16"/>
      <c r="J335" s="118"/>
      <c r="K335"/>
      <c r="L335"/>
      <c r="M335"/>
      <c r="N335"/>
      <c r="O335"/>
    </row>
    <row r="336" spans="1:15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K336"/>
      <c r="L336"/>
      <c r="M336"/>
      <c r="N336"/>
      <c r="O336"/>
    </row>
    <row r="337" spans="1:15" s="180" customFormat="1" x14ac:dyDescent="0.25">
      <c r="A337" s="9"/>
      <c r="B337" s="10"/>
      <c r="C337" s="10"/>
      <c r="D337" s="10"/>
      <c r="E337" s="139"/>
      <c r="F337" s="10"/>
      <c r="G337" s="95"/>
      <c r="H337" s="10"/>
      <c r="I337" s="10"/>
      <c r="J337" s="118"/>
      <c r="K337"/>
      <c r="L337"/>
      <c r="M337"/>
      <c r="N337"/>
      <c r="O337"/>
    </row>
    <row r="338" spans="1:15" s="180" customFormat="1" x14ac:dyDescent="0.25">
      <c r="A338" s="45"/>
      <c r="B338" s="45"/>
      <c r="C338" s="45"/>
      <c r="D338" s="45"/>
      <c r="E338" s="156"/>
      <c r="F338" s="45"/>
      <c r="G338" s="117"/>
      <c r="H338" s="45"/>
      <c r="I338" s="7"/>
      <c r="J338" s="122"/>
      <c r="K338"/>
      <c r="L338"/>
      <c r="M338"/>
      <c r="N338"/>
      <c r="O338"/>
    </row>
    <row r="339" spans="1:15" s="180" customFormat="1" x14ac:dyDescent="0.25">
      <c r="A339" s="87"/>
      <c r="B339" s="372" t="s">
        <v>264</v>
      </c>
      <c r="C339" s="372"/>
      <c r="D339" s="372"/>
      <c r="E339" s="372"/>
      <c r="F339" s="372"/>
      <c r="G339" s="372"/>
      <c r="H339" s="373"/>
      <c r="I339" s="374">
        <f>SUM(J331:J332)</f>
        <v>39523500</v>
      </c>
      <c r="J339" s="373"/>
      <c r="K339"/>
      <c r="L339"/>
      <c r="M339"/>
      <c r="N339"/>
      <c r="O339"/>
    </row>
    <row r="340" spans="1:15" s="180" customFormat="1" x14ac:dyDescent="0.25">
      <c r="A340"/>
      <c r="E340" s="158"/>
      <c r="G340" s="123"/>
      <c r="I340" s="181"/>
      <c r="J340" s="123"/>
      <c r="K340"/>
      <c r="L340"/>
      <c r="M340"/>
      <c r="N340"/>
      <c r="O340"/>
    </row>
    <row r="341" spans="1:15" s="180" customFormat="1" x14ac:dyDescent="0.25">
      <c r="A341"/>
      <c r="E341" s="158"/>
      <c r="G341" s="123"/>
      <c r="I341" s="181"/>
      <c r="J341" s="123"/>
      <c r="K341"/>
      <c r="L341"/>
      <c r="M341"/>
      <c r="N341"/>
      <c r="O341"/>
    </row>
    <row r="342" spans="1:15" x14ac:dyDescent="0.25">
      <c r="E342" s="368" t="s">
        <v>2</v>
      </c>
      <c r="F342" s="368"/>
      <c r="G342" s="368"/>
      <c r="H342" t="s">
        <v>270</v>
      </c>
      <c r="I342" s="369">
        <f>I145</f>
        <v>267709485</v>
      </c>
      <c r="J342" s="369"/>
    </row>
    <row r="343" spans="1:15" x14ac:dyDescent="0.25">
      <c r="E343" s="368" t="s">
        <v>152</v>
      </c>
      <c r="F343" s="368"/>
      <c r="G343" s="368"/>
      <c r="H343" t="s">
        <v>270</v>
      </c>
      <c r="I343" s="369">
        <f>I254</f>
        <v>151105055.61000001</v>
      </c>
      <c r="J343" s="369"/>
    </row>
    <row r="344" spans="1:15" x14ac:dyDescent="0.25">
      <c r="E344" s="368" t="s">
        <v>192</v>
      </c>
      <c r="F344" s="368"/>
      <c r="G344" s="368"/>
      <c r="H344" t="s">
        <v>270</v>
      </c>
      <c r="I344" s="369">
        <f>I317</f>
        <v>133584412.90000001</v>
      </c>
      <c r="J344" s="369"/>
    </row>
    <row r="345" spans="1:15" x14ac:dyDescent="0.25">
      <c r="E345" s="368" t="s">
        <v>227</v>
      </c>
      <c r="F345" s="368"/>
      <c r="G345" s="368"/>
      <c r="H345" t="s">
        <v>270</v>
      </c>
      <c r="I345" s="369">
        <f>I188</f>
        <v>56019070</v>
      </c>
      <c r="J345" s="369"/>
    </row>
    <row r="346" spans="1:15" x14ac:dyDescent="0.25">
      <c r="E346" s="368" t="s">
        <v>365</v>
      </c>
      <c r="F346" s="368"/>
      <c r="G346" s="368"/>
      <c r="H346" t="s">
        <v>270</v>
      </c>
      <c r="I346" s="181"/>
      <c r="J346" s="181">
        <f>I198</f>
        <v>111150000</v>
      </c>
    </row>
    <row r="347" spans="1:15" x14ac:dyDescent="0.25">
      <c r="E347" s="368" t="s">
        <v>269</v>
      </c>
      <c r="F347" s="368"/>
      <c r="G347" s="368"/>
      <c r="H347" t="s">
        <v>270</v>
      </c>
      <c r="I347" s="369">
        <f>I339</f>
        <v>39523500</v>
      </c>
      <c r="J347" s="369"/>
    </row>
    <row r="348" spans="1:15" x14ac:dyDescent="0.25">
      <c r="E348" s="368" t="s">
        <v>404</v>
      </c>
      <c r="F348" s="368"/>
      <c r="G348" s="368"/>
      <c r="H348" t="s">
        <v>270</v>
      </c>
      <c r="I348" s="369">
        <f>'[7]JULI 2023'!$I$300:$J$300</f>
        <v>376720550</v>
      </c>
      <c r="J348" s="369"/>
    </row>
    <row r="349" spans="1:15" x14ac:dyDescent="0.25">
      <c r="E349" s="370" t="s">
        <v>264</v>
      </c>
      <c r="F349" s="370"/>
      <c r="G349" s="370"/>
      <c r="H349" s="92"/>
      <c r="I349" s="371">
        <f>SUM(I342:J348)</f>
        <v>1135812073.51</v>
      </c>
      <c r="J349" s="371"/>
    </row>
    <row r="352" spans="1:15" x14ac:dyDescent="0.25">
      <c r="A352" s="367" t="s">
        <v>301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367" t="s">
        <v>268</v>
      </c>
      <c r="B353" s="367"/>
      <c r="C353" s="367"/>
      <c r="D353" s="367"/>
      <c r="E353" s="367"/>
      <c r="F353" s="367"/>
      <c r="G353" s="367"/>
      <c r="H353" s="367"/>
      <c r="I353" s="367"/>
      <c r="J353" s="367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x14ac:dyDescent="0.25">
      <c r="A356" s="183"/>
      <c r="B356" s="183"/>
      <c r="C356" s="183"/>
      <c r="D356" s="183"/>
      <c r="E356" s="174"/>
      <c r="F356" s="183"/>
      <c r="G356" s="174"/>
      <c r="H356" s="183"/>
      <c r="I356" s="183"/>
      <c r="J356" s="174"/>
    </row>
    <row r="357" spans="1:10" ht="15.75" customHeight="1" x14ac:dyDescent="0.25">
      <c r="A357" s="366" t="s">
        <v>266</v>
      </c>
      <c r="B357" s="366"/>
      <c r="C357" s="366"/>
      <c r="D357" s="366"/>
      <c r="E357" s="366"/>
      <c r="F357" s="366"/>
      <c r="G357" s="366"/>
      <c r="H357" s="366"/>
      <c r="I357" s="366"/>
      <c r="J357" s="366"/>
    </row>
    <row r="358" spans="1:10" x14ac:dyDescent="0.25">
      <c r="A358" s="367" t="s">
        <v>267</v>
      </c>
      <c r="B358" s="367"/>
      <c r="C358" s="367"/>
      <c r="D358" s="367"/>
      <c r="E358" s="367"/>
      <c r="F358" s="367"/>
      <c r="G358" s="367"/>
      <c r="H358" s="367"/>
      <c r="I358" s="367"/>
      <c r="J358" s="367"/>
    </row>
  </sheetData>
  <mergeCells count="87">
    <mergeCell ref="A357:J357"/>
    <mergeCell ref="A358:J358"/>
    <mergeCell ref="E348:G348"/>
    <mergeCell ref="I348:J348"/>
    <mergeCell ref="E349:G349"/>
    <mergeCell ref="I349:J349"/>
    <mergeCell ref="A352:J352"/>
    <mergeCell ref="A353:J353"/>
    <mergeCell ref="E347:G347"/>
    <mergeCell ref="I347:J347"/>
    <mergeCell ref="B339:H339"/>
    <mergeCell ref="I339:J339"/>
    <mergeCell ref="E342:G342"/>
    <mergeCell ref="I342:J342"/>
    <mergeCell ref="E343:G343"/>
    <mergeCell ref="I343:J343"/>
    <mergeCell ref="E344:G344"/>
    <mergeCell ref="I344:J344"/>
    <mergeCell ref="E345:G345"/>
    <mergeCell ref="I345:J345"/>
    <mergeCell ref="E346:G346"/>
    <mergeCell ref="A319:J319"/>
    <mergeCell ref="A320:J320"/>
    <mergeCell ref="A321:J321"/>
    <mergeCell ref="A317:H317"/>
    <mergeCell ref="I317:J317"/>
    <mergeCell ref="A324:A325"/>
    <mergeCell ref="B324:B325"/>
    <mergeCell ref="C324:C325"/>
    <mergeCell ref="F324:F325"/>
    <mergeCell ref="H324:H325"/>
    <mergeCell ref="A254:H254"/>
    <mergeCell ref="I254:J254"/>
    <mergeCell ref="A257:J257"/>
    <mergeCell ref="A258:J258"/>
    <mergeCell ref="A260:A261"/>
    <mergeCell ref="B260:B261"/>
    <mergeCell ref="C260:C261"/>
    <mergeCell ref="D260:D261"/>
    <mergeCell ref="F260:F261"/>
    <mergeCell ref="H260:H261"/>
    <mergeCell ref="A198:H198"/>
    <mergeCell ref="I198:J198"/>
    <mergeCell ref="A200:J200"/>
    <mergeCell ref="A201:J201"/>
    <mergeCell ref="A203:A204"/>
    <mergeCell ref="B203:B204"/>
    <mergeCell ref="C203:C204"/>
    <mergeCell ref="F203:F204"/>
    <mergeCell ref="H203:H204"/>
    <mergeCell ref="B188:H188"/>
    <mergeCell ref="I188:J188"/>
    <mergeCell ref="A190:J190"/>
    <mergeCell ref="A191:J191"/>
    <mergeCell ref="A193:A194"/>
    <mergeCell ref="B193:B194"/>
    <mergeCell ref="C193:C194"/>
    <mergeCell ref="F193:F194"/>
    <mergeCell ref="H193:H194"/>
    <mergeCell ref="A168:H168"/>
    <mergeCell ref="I168:J168"/>
    <mergeCell ref="A170:J170"/>
    <mergeCell ref="A171:J171"/>
    <mergeCell ref="A173:A174"/>
    <mergeCell ref="B173:B174"/>
    <mergeCell ref="C173:C174"/>
    <mergeCell ref="D173:D174"/>
    <mergeCell ref="F173:F174"/>
    <mergeCell ref="H173:H174"/>
    <mergeCell ref="B145:H145"/>
    <mergeCell ref="I145:J145"/>
    <mergeCell ref="A147:J147"/>
    <mergeCell ref="A148:J148"/>
    <mergeCell ref="A149:J149"/>
    <mergeCell ref="A150:A151"/>
    <mergeCell ref="B150:B151"/>
    <mergeCell ref="C150:C151"/>
    <mergeCell ref="F150:F151"/>
    <mergeCell ref="H150:H151"/>
    <mergeCell ref="A2:J2"/>
    <mergeCell ref="A3:J3"/>
    <mergeCell ref="A4:J4"/>
    <mergeCell ref="A7:A8"/>
    <mergeCell ref="B7:B8"/>
    <mergeCell ref="C7:C8"/>
    <mergeCell ref="F7:F8"/>
    <mergeCell ref="H7:H8"/>
  </mergeCells>
  <pageMargins left="0.51181102362204722" right="0" top="0.74803149606299213" bottom="0.74803149606299213" header="0.31496062992125984" footer="0.31496062992125984"/>
  <pageSetup paperSize="5" scale="80" orientation="portrait" horizontalDpi="4294967293" verticalDpi="0" r:id="rId1"/>
  <rowBreaks count="5" manualBreakCount="5">
    <brk id="64" max="11" man="1"/>
    <brk id="129" max="11" man="1"/>
    <brk id="198" max="10" man="1"/>
    <brk id="255" max="9" man="1"/>
    <brk id="31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57"/>
  <sheetViews>
    <sheetView topLeftCell="A346" zoomScaleNormal="100" zoomScaleSheetLayoutView="100" workbookViewId="0">
      <selection activeCell="O359" sqref="O359"/>
    </sheetView>
  </sheetViews>
  <sheetFormatPr defaultRowHeight="15" x14ac:dyDescent="0.25"/>
  <cols>
    <col min="1" max="1" width="4.85546875" customWidth="1"/>
    <col min="2" max="2" width="28.140625" customWidth="1"/>
    <col min="3" max="3" width="6.42578125" customWidth="1"/>
    <col min="4" max="4" width="8.7109375" bestFit="1" customWidth="1"/>
    <col min="5" max="5" width="8.570312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1" max="11" width="10.140625" style="180" hidden="1" customWidth="1"/>
    <col min="12" max="12" width="11.85546875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429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'JULI 2023'!H11</f>
        <v>8165</v>
      </c>
      <c r="E11" s="139"/>
      <c r="F11" s="16">
        <f>D11+E11</f>
        <v>8165</v>
      </c>
      <c r="G11" s="95">
        <v>1665</v>
      </c>
      <c r="H11" s="16">
        <f>F11-G11</f>
        <v>6500</v>
      </c>
      <c r="I11" s="16">
        <v>180</v>
      </c>
      <c r="J11" s="95">
        <f>H11*I11</f>
        <v>1170000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'JULI 2023'!H12</f>
        <v>12985</v>
      </c>
      <c r="E12" s="139"/>
      <c r="F12" s="16">
        <f t="shared" ref="F12:F75" si="0">D12+E12</f>
        <v>12985</v>
      </c>
      <c r="G12" s="95">
        <v>1100</v>
      </c>
      <c r="H12" s="16">
        <f t="shared" ref="H12:H75" si="1">F12-G12</f>
        <v>11885</v>
      </c>
      <c r="I12" s="16">
        <v>270</v>
      </c>
      <c r="J12" s="95">
        <f t="shared" ref="J12:J63" si="2">H12*I12</f>
        <v>3208950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'JULI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'JULI 2023'!H14</f>
        <v>58</v>
      </c>
      <c r="E14" s="139"/>
      <c r="F14" s="16">
        <f t="shared" si="0"/>
        <v>58</v>
      </c>
      <c r="G14" s="95">
        <v>15</v>
      </c>
      <c r="H14" s="16">
        <f t="shared" si="1"/>
        <v>43</v>
      </c>
      <c r="I14" s="16">
        <v>4300</v>
      </c>
      <c r="J14" s="95">
        <f t="shared" si="2"/>
        <v>184900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'JULI 2023'!H15</f>
        <v>136</v>
      </c>
      <c r="E15" s="139"/>
      <c r="F15" s="16">
        <f t="shared" si="0"/>
        <v>136</v>
      </c>
      <c r="G15" s="95">
        <v>16</v>
      </c>
      <c r="H15" s="16">
        <f t="shared" si="1"/>
        <v>120</v>
      </c>
      <c r="I15" s="16">
        <v>11400</v>
      </c>
      <c r="J15" s="95">
        <f t="shared" si="2"/>
        <v>1368000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'JULI 2023'!H16</f>
        <v>114</v>
      </c>
      <c r="E16" s="139"/>
      <c r="F16" s="16">
        <f t="shared" si="0"/>
        <v>114</v>
      </c>
      <c r="G16" s="95">
        <v>3</v>
      </c>
      <c r="H16" s="16">
        <f t="shared" si="1"/>
        <v>111</v>
      </c>
      <c r="I16" s="16">
        <v>23000</v>
      </c>
      <c r="J16" s="95">
        <f t="shared" si="2"/>
        <v>2553000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'JULI 2023'!H17</f>
        <v>75</v>
      </c>
      <c r="E17" s="139"/>
      <c r="F17" s="16">
        <f t="shared" si="0"/>
        <v>75</v>
      </c>
      <c r="G17" s="95">
        <v>5</v>
      </c>
      <c r="H17" s="16">
        <f t="shared" si="1"/>
        <v>70</v>
      </c>
      <c r="I17" s="16">
        <v>24700</v>
      </c>
      <c r="J17" s="95">
        <f t="shared" si="2"/>
        <v>1729000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'JULI 2023'!H18</f>
        <v>82</v>
      </c>
      <c r="E18" s="139"/>
      <c r="F18" s="16">
        <f t="shared" si="0"/>
        <v>82</v>
      </c>
      <c r="G18" s="95">
        <v>7</v>
      </c>
      <c r="H18" s="16">
        <f t="shared" si="1"/>
        <v>75</v>
      </c>
      <c r="I18" s="16">
        <v>42750</v>
      </c>
      <c r="J18" s="95">
        <f t="shared" si="2"/>
        <v>3206250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'JULI 2023'!H19</f>
        <v>123</v>
      </c>
      <c r="E19" s="139"/>
      <c r="F19" s="16">
        <f t="shared" si="0"/>
        <v>123</v>
      </c>
      <c r="G19" s="95">
        <v>12</v>
      </c>
      <c r="H19" s="16">
        <f t="shared" si="1"/>
        <v>111</v>
      </c>
      <c r="I19" s="16">
        <v>37000</v>
      </c>
      <c r="J19" s="95">
        <f t="shared" si="2"/>
        <v>4107000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'JULI 2023'!H20</f>
        <v>34</v>
      </c>
      <c r="E20" s="139"/>
      <c r="F20" s="16">
        <f t="shared" si="0"/>
        <v>34</v>
      </c>
      <c r="G20" s="95">
        <v>4</v>
      </c>
      <c r="H20" s="16">
        <f t="shared" si="1"/>
        <v>30</v>
      </c>
      <c r="I20" s="16">
        <v>11800</v>
      </c>
      <c r="J20" s="95">
        <f t="shared" si="2"/>
        <v>354000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'JULI 2023'!H21</f>
        <v>503</v>
      </c>
      <c r="E21" s="139"/>
      <c r="F21" s="16">
        <f t="shared" si="0"/>
        <v>503</v>
      </c>
      <c r="G21" s="95">
        <v>134</v>
      </c>
      <c r="H21" s="16">
        <f t="shared" si="1"/>
        <v>369</v>
      </c>
      <c r="I21" s="16">
        <v>3800</v>
      </c>
      <c r="J21" s="95">
        <f t="shared" si="2"/>
        <v>1402200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'JULI 2023'!H22</f>
        <v>42</v>
      </c>
      <c r="E22" s="139"/>
      <c r="F22" s="16">
        <f t="shared" si="0"/>
        <v>42</v>
      </c>
      <c r="G22" s="95"/>
      <c r="H22" s="16">
        <f t="shared" si="1"/>
        <v>42</v>
      </c>
      <c r="I22" s="16">
        <v>3225</v>
      </c>
      <c r="J22" s="95">
        <f t="shared" si="2"/>
        <v>135450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'JULI 2023'!H23</f>
        <v>37</v>
      </c>
      <c r="E23" s="139"/>
      <c r="F23" s="16">
        <f t="shared" si="0"/>
        <v>37</v>
      </c>
      <c r="G23" s="95">
        <v>3</v>
      </c>
      <c r="H23" s="16">
        <f t="shared" si="1"/>
        <v>34</v>
      </c>
      <c r="I23" s="16">
        <v>57000</v>
      </c>
      <c r="J23" s="95">
        <f t="shared" si="2"/>
        <v>1938000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'JULI 2023'!H24</f>
        <v>557</v>
      </c>
      <c r="E24" s="139"/>
      <c r="F24" s="16">
        <f t="shared" si="0"/>
        <v>557</v>
      </c>
      <c r="G24" s="95">
        <v>85</v>
      </c>
      <c r="H24" s="16">
        <f t="shared" si="1"/>
        <v>472</v>
      </c>
      <c r="I24" s="16">
        <v>14000</v>
      </c>
      <c r="J24" s="95">
        <f t="shared" si="2"/>
        <v>6608000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'JULI 2023'!H25</f>
        <v>577</v>
      </c>
      <c r="E25" s="139"/>
      <c r="F25" s="16">
        <f t="shared" si="0"/>
        <v>577</v>
      </c>
      <c r="G25" s="95">
        <v>225</v>
      </c>
      <c r="H25" s="16">
        <f t="shared" si="1"/>
        <v>352</v>
      </c>
      <c r="I25" s="76">
        <v>15000</v>
      </c>
      <c r="J25" s="95">
        <f t="shared" si="2"/>
        <v>5280000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'JULI 2023'!H26</f>
        <v>68</v>
      </c>
      <c r="E26" s="139"/>
      <c r="F26" s="16">
        <f t="shared" si="0"/>
        <v>68</v>
      </c>
      <c r="G26" s="95">
        <v>11</v>
      </c>
      <c r="H26" s="16">
        <f t="shared" si="1"/>
        <v>57</v>
      </c>
      <c r="I26" s="16">
        <v>11000</v>
      </c>
      <c r="J26" s="95">
        <f t="shared" si="2"/>
        <v>627000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'JULI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'JULI 2023'!H28</f>
        <v>54</v>
      </c>
      <c r="E28" s="139"/>
      <c r="F28" s="16">
        <f t="shared" si="0"/>
        <v>54</v>
      </c>
      <c r="G28" s="95">
        <v>6</v>
      </c>
      <c r="H28" s="16">
        <f t="shared" si="1"/>
        <v>48</v>
      </c>
      <c r="I28" s="16">
        <v>7500</v>
      </c>
      <c r="J28" s="95">
        <f t="shared" si="2"/>
        <v>360000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'JULI 2023'!H29</f>
        <v>46</v>
      </c>
      <c r="E29" s="139"/>
      <c r="F29" s="16">
        <f t="shared" si="0"/>
        <v>46</v>
      </c>
      <c r="G29" s="95">
        <v>1</v>
      </c>
      <c r="H29" s="16">
        <f t="shared" si="1"/>
        <v>45</v>
      </c>
      <c r="I29" s="16">
        <v>47500</v>
      </c>
      <c r="J29" s="95">
        <f t="shared" si="2"/>
        <v>2137500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'JULI 2023'!H30</f>
        <v>68</v>
      </c>
      <c r="E30" s="139"/>
      <c r="F30" s="16">
        <f t="shared" si="0"/>
        <v>68</v>
      </c>
      <c r="G30" s="95">
        <v>13</v>
      </c>
      <c r="H30" s="16">
        <f t="shared" si="1"/>
        <v>55</v>
      </c>
      <c r="I30" s="16">
        <v>28500</v>
      </c>
      <c r="J30" s="95">
        <f t="shared" si="2"/>
        <v>1567500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'JULI 2023'!H31</f>
        <v>2192</v>
      </c>
      <c r="E31" s="139"/>
      <c r="F31" s="16">
        <f t="shared" si="0"/>
        <v>2192</v>
      </c>
      <c r="G31" s="95">
        <v>318</v>
      </c>
      <c r="H31" s="16">
        <f t="shared" si="1"/>
        <v>1874</v>
      </c>
      <c r="I31" s="16">
        <v>3800</v>
      </c>
      <c r="J31" s="95">
        <f t="shared" si="2"/>
        <v>7121200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'JULI 2023'!H32</f>
        <v>1369</v>
      </c>
      <c r="E32" s="139"/>
      <c r="F32" s="16">
        <f t="shared" si="0"/>
        <v>1369</v>
      </c>
      <c r="G32" s="95">
        <v>31</v>
      </c>
      <c r="H32" s="16">
        <f t="shared" si="1"/>
        <v>1338</v>
      </c>
      <c r="I32" s="16">
        <v>5700</v>
      </c>
      <c r="J32" s="95">
        <f t="shared" si="2"/>
        <v>7626600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'JULI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'JULI 2023'!H34</f>
        <v>98</v>
      </c>
      <c r="E34" s="139"/>
      <c r="F34" s="16">
        <f t="shared" si="0"/>
        <v>98</v>
      </c>
      <c r="G34" s="95">
        <v>4</v>
      </c>
      <c r="H34" s="16">
        <f t="shared" si="1"/>
        <v>94</v>
      </c>
      <c r="I34" s="16">
        <v>24000</v>
      </c>
      <c r="J34" s="95">
        <f t="shared" si="2"/>
        <v>2256000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'JULI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'JULI 2023'!H36</f>
        <v>123</v>
      </c>
      <c r="E36" s="139"/>
      <c r="F36" s="16">
        <f t="shared" si="0"/>
        <v>123</v>
      </c>
      <c r="G36" s="95">
        <v>14</v>
      </c>
      <c r="H36" s="16">
        <f t="shared" si="1"/>
        <v>109</v>
      </c>
      <c r="I36" s="16">
        <v>5000</v>
      </c>
      <c r="J36" s="95">
        <f t="shared" si="2"/>
        <v>545000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'JULI 2023'!H37</f>
        <v>0</v>
      </c>
      <c r="E37" s="139"/>
      <c r="F37" s="16">
        <f t="shared" si="0"/>
        <v>0</v>
      </c>
      <c r="G37" s="95"/>
      <c r="H37" s="16">
        <f t="shared" si="1"/>
        <v>0</v>
      </c>
      <c r="I37" s="16">
        <v>8000</v>
      </c>
      <c r="J37" s="95">
        <f t="shared" si="2"/>
        <v>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'JULI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'JULI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'JULI 2023'!H40</f>
        <v>530</v>
      </c>
      <c r="E40" s="139"/>
      <c r="F40" s="16">
        <f t="shared" si="0"/>
        <v>530</v>
      </c>
      <c r="G40" s="95">
        <v>69</v>
      </c>
      <c r="H40" s="16">
        <f t="shared" si="1"/>
        <v>461</v>
      </c>
      <c r="I40" s="16">
        <v>60800</v>
      </c>
      <c r="J40" s="95">
        <f t="shared" si="2"/>
        <v>28028800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'JULI 2023'!H41</f>
        <v>34</v>
      </c>
      <c r="E41" s="139"/>
      <c r="F41" s="16">
        <f t="shared" si="0"/>
        <v>34</v>
      </c>
      <c r="G41" s="95"/>
      <c r="H41" s="16">
        <f t="shared" si="1"/>
        <v>34</v>
      </c>
      <c r="I41" s="16">
        <v>72000</v>
      </c>
      <c r="J41" s="95">
        <f t="shared" si="2"/>
        <v>2448000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'JULI 2023'!H42</f>
        <v>24</v>
      </c>
      <c r="E42" s="139"/>
      <c r="F42" s="16">
        <f t="shared" si="0"/>
        <v>24</v>
      </c>
      <c r="G42" s="95">
        <v>5</v>
      </c>
      <c r="H42" s="16">
        <f t="shared" si="1"/>
        <v>19</v>
      </c>
      <c r="I42" s="16">
        <v>55100</v>
      </c>
      <c r="J42" s="95">
        <f t="shared" si="2"/>
        <v>1046900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'JULI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'JULI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'JULI 2023'!H45</f>
        <v>8</v>
      </c>
      <c r="E45" s="139"/>
      <c r="F45" s="16">
        <f t="shared" si="0"/>
        <v>8</v>
      </c>
      <c r="G45" s="95">
        <v>3</v>
      </c>
      <c r="H45" s="16">
        <f t="shared" si="1"/>
        <v>5</v>
      </c>
      <c r="I45" s="16">
        <v>541500</v>
      </c>
      <c r="J45" s="95">
        <f t="shared" si="2"/>
        <v>2707500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'JULI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'JULI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'JULI 2023'!H48</f>
        <v>89</v>
      </c>
      <c r="E48" s="139"/>
      <c r="F48" s="16">
        <f t="shared" si="0"/>
        <v>89</v>
      </c>
      <c r="G48" s="95">
        <v>10</v>
      </c>
      <c r="H48" s="16">
        <f t="shared" si="1"/>
        <v>79</v>
      </c>
      <c r="I48" s="16">
        <v>18050</v>
      </c>
      <c r="J48" s="95">
        <f t="shared" si="2"/>
        <v>1425950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'JULI 2023'!H49</f>
        <v>85</v>
      </c>
      <c r="E49" s="139"/>
      <c r="F49" s="16">
        <f t="shared" si="0"/>
        <v>85</v>
      </c>
      <c r="G49" s="95">
        <v>6</v>
      </c>
      <c r="H49" s="16">
        <f t="shared" si="1"/>
        <v>79</v>
      </c>
      <c r="I49" s="16">
        <v>20900</v>
      </c>
      <c r="J49" s="95">
        <f t="shared" si="2"/>
        <v>1651100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'JULI 2023'!H50</f>
        <v>4</v>
      </c>
      <c r="E50" s="139"/>
      <c r="F50" s="16">
        <f t="shared" si="0"/>
        <v>4</v>
      </c>
      <c r="G50" s="95">
        <v>2</v>
      </c>
      <c r="H50" s="16">
        <f t="shared" si="1"/>
        <v>2</v>
      </c>
      <c r="I50" s="16">
        <v>10000</v>
      </c>
      <c r="J50" s="95">
        <f t="shared" si="2"/>
        <v>20000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'JULI 2023'!H51</f>
        <v>9</v>
      </c>
      <c r="E51" s="139"/>
      <c r="F51" s="16">
        <f t="shared" si="0"/>
        <v>9</v>
      </c>
      <c r="G51" s="95">
        <v>1</v>
      </c>
      <c r="H51" s="16">
        <f t="shared" si="1"/>
        <v>8</v>
      </c>
      <c r="I51" s="16">
        <v>80200</v>
      </c>
      <c r="J51" s="95">
        <f t="shared" si="2"/>
        <v>641600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'JULI 2023'!H52</f>
        <v>39</v>
      </c>
      <c r="E52" s="139"/>
      <c r="F52" s="16">
        <f t="shared" si="0"/>
        <v>39</v>
      </c>
      <c r="G52" s="95">
        <v>2</v>
      </c>
      <c r="H52" s="16">
        <f t="shared" si="1"/>
        <v>37</v>
      </c>
      <c r="I52" s="16">
        <v>80200</v>
      </c>
      <c r="J52" s="95">
        <f t="shared" si="2"/>
        <v>2967400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'JULI 2023'!H53</f>
        <v>32</v>
      </c>
      <c r="E53" s="139"/>
      <c r="F53" s="16">
        <f t="shared" si="0"/>
        <v>32</v>
      </c>
      <c r="G53" s="95">
        <v>4</v>
      </c>
      <c r="H53" s="16">
        <f t="shared" si="1"/>
        <v>28</v>
      </c>
      <c r="I53" s="16">
        <v>5000</v>
      </c>
      <c r="J53" s="95">
        <f t="shared" si="2"/>
        <v>140000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'JULI 2023'!H54</f>
        <v>39</v>
      </c>
      <c r="E54" s="139"/>
      <c r="F54" s="16">
        <f t="shared" si="0"/>
        <v>39</v>
      </c>
      <c r="G54" s="95">
        <v>1</v>
      </c>
      <c r="H54" s="16">
        <f t="shared" si="1"/>
        <v>38</v>
      </c>
      <c r="I54" s="16">
        <v>18525</v>
      </c>
      <c r="J54" s="95">
        <f t="shared" si="2"/>
        <v>703950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'JULI 2023'!H55</f>
        <v>60</v>
      </c>
      <c r="E55" s="139"/>
      <c r="F55" s="16">
        <f t="shared" si="0"/>
        <v>60</v>
      </c>
      <c r="G55" s="95"/>
      <c r="H55" s="16">
        <f t="shared" si="1"/>
        <v>60</v>
      </c>
      <c r="I55" s="16">
        <v>18000</v>
      </c>
      <c r="J55" s="95">
        <f t="shared" si="2"/>
        <v>1080000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'JULI 2023'!H56</f>
        <v>86</v>
      </c>
      <c r="E56" s="139"/>
      <c r="F56" s="16">
        <f t="shared" si="0"/>
        <v>86</v>
      </c>
      <c r="G56" s="95">
        <v>15</v>
      </c>
      <c r="H56" s="16">
        <f t="shared" si="1"/>
        <v>71</v>
      </c>
      <c r="I56" s="16">
        <v>13200</v>
      </c>
      <c r="J56" s="95">
        <f t="shared" si="2"/>
        <v>937200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'JULI 2023'!H57</f>
        <v>228</v>
      </c>
      <c r="E57" s="139"/>
      <c r="F57" s="16">
        <f t="shared" si="0"/>
        <v>228</v>
      </c>
      <c r="G57" s="95">
        <v>9</v>
      </c>
      <c r="H57" s="16">
        <f t="shared" si="1"/>
        <v>219</v>
      </c>
      <c r="I57" s="16">
        <v>20000</v>
      </c>
      <c r="J57" s="95">
        <f t="shared" si="2"/>
        <v>4380000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'JULI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'JULI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'JULI 2023'!H60</f>
        <v>4</v>
      </c>
      <c r="E60" s="139"/>
      <c r="F60" s="16">
        <f t="shared" si="0"/>
        <v>4</v>
      </c>
      <c r="G60" s="95"/>
      <c r="H60" s="16">
        <f t="shared" si="1"/>
        <v>4</v>
      </c>
      <c r="I60" s="16">
        <v>47500</v>
      </c>
      <c r="J60" s="95">
        <f t="shared" si="2"/>
        <v>190000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'JULI 2023'!H61</f>
        <v>3</v>
      </c>
      <c r="E61" s="139"/>
      <c r="F61" s="16">
        <f t="shared" si="0"/>
        <v>3</v>
      </c>
      <c r="G61" s="95">
        <v>2</v>
      </c>
      <c r="H61" s="16">
        <f t="shared" si="1"/>
        <v>1</v>
      </c>
      <c r="I61" s="16">
        <v>82650</v>
      </c>
      <c r="J61" s="95">
        <f t="shared" si="2"/>
        <v>82650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'JULI 2023'!H62</f>
        <v>82</v>
      </c>
      <c r="E62" s="139"/>
      <c r="F62" s="16">
        <f t="shared" si="0"/>
        <v>82</v>
      </c>
      <c r="G62" s="95">
        <v>4</v>
      </c>
      <c r="H62" s="16">
        <f t="shared" si="1"/>
        <v>78</v>
      </c>
      <c r="I62" s="16">
        <v>4000</v>
      </c>
      <c r="J62" s="95">
        <f t="shared" si="2"/>
        <v>312000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'JULI 2023'!H63</f>
        <v>20</v>
      </c>
      <c r="E63" s="139"/>
      <c r="F63" s="16">
        <f t="shared" si="0"/>
        <v>20</v>
      </c>
      <c r="G63" s="95"/>
      <c r="H63" s="16">
        <f t="shared" si="1"/>
        <v>20</v>
      </c>
      <c r="I63" s="16">
        <v>6000</v>
      </c>
      <c r="J63" s="95">
        <f t="shared" si="2"/>
        <v>120000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'JULI 2023'!H64</f>
        <v>0</v>
      </c>
      <c r="E64" s="142"/>
      <c r="F64" s="17">
        <f t="shared" si="0"/>
        <v>0</v>
      </c>
      <c r="G64" s="108"/>
      <c r="H64" s="17">
        <f t="shared" si="1"/>
        <v>0</v>
      </c>
      <c r="I64" s="17">
        <v>5000</v>
      </c>
      <c r="J64" s="108">
        <f>H64*I64</f>
        <v>0</v>
      </c>
      <c r="K64" s="9"/>
    </row>
    <row r="65" spans="1:11" x14ac:dyDescent="0.25">
      <c r="A65" s="4"/>
      <c r="B65" s="47"/>
      <c r="C65" s="4"/>
      <c r="D65" s="48"/>
      <c r="E65" s="141"/>
      <c r="F65" s="48">
        <f t="shared" si="0"/>
        <v>0</v>
      </c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'JULI 2023'!H66</f>
        <v>8</v>
      </c>
      <c r="E66" s="139"/>
      <c r="F66" s="16">
        <f t="shared" si="0"/>
        <v>8</v>
      </c>
      <c r="G66" s="95">
        <v>1</v>
      </c>
      <c r="H66" s="16">
        <f t="shared" si="1"/>
        <v>7</v>
      </c>
      <c r="I66" s="16">
        <v>5000</v>
      </c>
      <c r="J66" s="95">
        <f>H66*I66</f>
        <v>35000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'JULI 2023'!H67</f>
        <v>11</v>
      </c>
      <c r="E67" s="139"/>
      <c r="F67" s="16">
        <f t="shared" si="0"/>
        <v>11</v>
      </c>
      <c r="G67" s="95">
        <v>1</v>
      </c>
      <c r="H67" s="16">
        <f t="shared" si="1"/>
        <v>10</v>
      </c>
      <c r="I67" s="16">
        <v>16500</v>
      </c>
      <c r="J67" s="95">
        <f t="shared" ref="J67:J129" si="3">H67*I67</f>
        <v>165000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'JULI 2023'!H68</f>
        <v>16</v>
      </c>
      <c r="E68" s="139"/>
      <c r="F68" s="16">
        <f t="shared" si="0"/>
        <v>16</v>
      </c>
      <c r="G68" s="249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'JULI 2023'!H69</f>
        <v>3</v>
      </c>
      <c r="E69" s="139"/>
      <c r="F69" s="16">
        <f t="shared" si="0"/>
        <v>3</v>
      </c>
      <c r="G69" s="95">
        <v>2</v>
      </c>
      <c r="H69" s="16">
        <f t="shared" si="1"/>
        <v>1</v>
      </c>
      <c r="I69" s="16">
        <v>10500</v>
      </c>
      <c r="J69" s="95">
        <f t="shared" si="3"/>
        <v>10500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'JULI 2023'!H70</f>
        <v>56</v>
      </c>
      <c r="E70" s="139"/>
      <c r="F70" s="16">
        <f t="shared" si="0"/>
        <v>56</v>
      </c>
      <c r="G70" s="95">
        <v>6</v>
      </c>
      <c r="H70" s="16">
        <f t="shared" si="1"/>
        <v>50</v>
      </c>
      <c r="I70" s="16">
        <v>19500</v>
      </c>
      <c r="J70" s="95">
        <f t="shared" si="3"/>
        <v>975000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'JULI 2023'!H71</f>
        <v>55</v>
      </c>
      <c r="E71" s="139"/>
      <c r="F71" s="16">
        <f t="shared" si="0"/>
        <v>55</v>
      </c>
      <c r="G71" s="95">
        <v>3</v>
      </c>
      <c r="H71" s="16">
        <f t="shared" si="1"/>
        <v>52</v>
      </c>
      <c r="I71" s="16">
        <v>30500</v>
      </c>
      <c r="J71" s="95">
        <f t="shared" si="3"/>
        <v>1586000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'JULI 2023'!H72</f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'JULI 2023'!H73</f>
        <v>93</v>
      </c>
      <c r="E73" s="139"/>
      <c r="F73" s="16">
        <f t="shared" si="0"/>
        <v>93</v>
      </c>
      <c r="G73" s="95">
        <v>2</v>
      </c>
      <c r="H73" s="16">
        <f t="shared" si="1"/>
        <v>91</v>
      </c>
      <c r="I73" s="16">
        <v>52250</v>
      </c>
      <c r="J73" s="95">
        <f t="shared" si="3"/>
        <v>4754750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'JULI 2023'!H74</f>
        <v>99</v>
      </c>
      <c r="E74" s="139"/>
      <c r="F74" s="16">
        <f t="shared" si="0"/>
        <v>99</v>
      </c>
      <c r="G74" s="95">
        <v>1</v>
      </c>
      <c r="H74" s="16">
        <f t="shared" si="1"/>
        <v>98</v>
      </c>
      <c r="I74" s="16">
        <v>4275</v>
      </c>
      <c r="J74" s="95">
        <f t="shared" si="3"/>
        <v>418950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'JULI 2023'!H75</f>
        <v>90</v>
      </c>
      <c r="E75" s="139"/>
      <c r="F75" s="16">
        <f t="shared" si="0"/>
        <v>90</v>
      </c>
      <c r="G75" s="95">
        <v>2</v>
      </c>
      <c r="H75" s="16">
        <f t="shared" si="1"/>
        <v>88</v>
      </c>
      <c r="I75" s="16">
        <v>2800</v>
      </c>
      <c r="J75" s="95">
        <f t="shared" si="3"/>
        <v>246400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'JULI 2023'!H76</f>
        <v>324</v>
      </c>
      <c r="E76" s="139"/>
      <c r="F76" s="16">
        <f t="shared" ref="F76:F138" si="4">D76+E76</f>
        <v>324</v>
      </c>
      <c r="G76" s="95">
        <v>71</v>
      </c>
      <c r="H76" s="16">
        <f t="shared" ref="H76:H138" si="5">F76-G76</f>
        <v>253</v>
      </c>
      <c r="I76" s="16">
        <v>11400</v>
      </c>
      <c r="J76" s="95">
        <f t="shared" si="3"/>
        <v>2884200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'JULI 2023'!H77</f>
        <v>483</v>
      </c>
      <c r="E77" s="139"/>
      <c r="F77" s="16">
        <f t="shared" si="4"/>
        <v>483</v>
      </c>
      <c r="G77" s="95">
        <v>26</v>
      </c>
      <c r="H77" s="16">
        <f t="shared" si="5"/>
        <v>457</v>
      </c>
      <c r="I77" s="16">
        <v>14250</v>
      </c>
      <c r="J77" s="95">
        <f t="shared" si="3"/>
        <v>6512250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'JULI 2023'!H78</f>
        <v>84</v>
      </c>
      <c r="E78" s="139"/>
      <c r="F78" s="16">
        <f t="shared" si="4"/>
        <v>84</v>
      </c>
      <c r="G78" s="95">
        <v>11</v>
      </c>
      <c r="H78" s="16">
        <f t="shared" si="5"/>
        <v>73</v>
      </c>
      <c r="I78" s="16">
        <v>12350</v>
      </c>
      <c r="J78" s="95">
        <f t="shared" si="3"/>
        <v>901550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'JULI 2023'!H79</f>
        <v>3097</v>
      </c>
      <c r="E79" s="139"/>
      <c r="F79" s="16">
        <f t="shared" si="4"/>
        <v>3097</v>
      </c>
      <c r="G79" s="95">
        <v>330</v>
      </c>
      <c r="H79" s="16">
        <f t="shared" si="5"/>
        <v>2767</v>
      </c>
      <c r="I79" s="16">
        <v>1330</v>
      </c>
      <c r="J79" s="95">
        <f t="shared" si="3"/>
        <v>3680110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'JULI 2023'!H80</f>
        <v>0</v>
      </c>
      <c r="E80" s="139"/>
      <c r="F80" s="16">
        <f t="shared" si="4"/>
        <v>0</v>
      </c>
      <c r="G80" s="95"/>
      <c r="H80" s="16">
        <f t="shared" si="5"/>
        <v>0</v>
      </c>
      <c r="I80" s="16">
        <v>1900</v>
      </c>
      <c r="J80" s="95">
        <f t="shared" si="3"/>
        <v>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'JULI 2023'!H81</f>
        <v>416</v>
      </c>
      <c r="E81" s="139"/>
      <c r="F81" s="16">
        <f t="shared" si="4"/>
        <v>416</v>
      </c>
      <c r="G81" s="95">
        <v>42</v>
      </c>
      <c r="H81" s="16">
        <f t="shared" si="5"/>
        <v>374</v>
      </c>
      <c r="I81" s="16">
        <v>15675</v>
      </c>
      <c r="J81" s="95">
        <f t="shared" si="3"/>
        <v>5862450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'JULI 2023'!H82</f>
        <v>382</v>
      </c>
      <c r="E82" s="139"/>
      <c r="F82" s="16">
        <f t="shared" si="4"/>
        <v>382</v>
      </c>
      <c r="G82" s="95"/>
      <c r="H82" s="16">
        <f t="shared" si="5"/>
        <v>382</v>
      </c>
      <c r="I82" s="16">
        <v>13900</v>
      </c>
      <c r="J82" s="95">
        <f t="shared" si="3"/>
        <v>5309800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'JULI 2023'!H83</f>
        <v>23</v>
      </c>
      <c r="E83" s="139"/>
      <c r="F83" s="16">
        <f t="shared" si="4"/>
        <v>23</v>
      </c>
      <c r="G83" s="95"/>
      <c r="H83" s="16">
        <f t="shared" si="5"/>
        <v>23</v>
      </c>
      <c r="I83" s="16">
        <v>11400</v>
      </c>
      <c r="J83" s="95">
        <f t="shared" si="3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'JULI 2023'!H84</f>
        <v>44</v>
      </c>
      <c r="E84" s="139"/>
      <c r="F84" s="16">
        <f t="shared" si="4"/>
        <v>44</v>
      </c>
      <c r="G84" s="95"/>
      <c r="H84" s="16">
        <f t="shared" si="5"/>
        <v>44</v>
      </c>
      <c r="I84" s="16">
        <v>14000</v>
      </c>
      <c r="J84" s="95">
        <f t="shared" si="3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'JULI 2023'!H85</f>
        <v>13</v>
      </c>
      <c r="E85" s="139"/>
      <c r="F85" s="16">
        <f t="shared" si="4"/>
        <v>13</v>
      </c>
      <c r="G85" s="95"/>
      <c r="H85" s="16">
        <f t="shared" si="5"/>
        <v>13</v>
      </c>
      <c r="I85" s="16">
        <v>14000</v>
      </c>
      <c r="J85" s="95">
        <f t="shared" si="3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'JULI 2023'!H86</f>
        <v>72</v>
      </c>
      <c r="E86" s="139"/>
      <c r="F86" s="16">
        <f t="shared" si="4"/>
        <v>72</v>
      </c>
      <c r="G86" s="95"/>
      <c r="H86" s="16">
        <f t="shared" si="5"/>
        <v>72</v>
      </c>
      <c r="I86" s="16">
        <v>14850</v>
      </c>
      <c r="J86" s="95">
        <f t="shared" si="3"/>
        <v>1069200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'JULI 2023'!H87</f>
        <v>0</v>
      </c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'JULI 2023'!H88</f>
        <v>34</v>
      </c>
      <c r="E88" s="139"/>
      <c r="F88" s="16">
        <f t="shared" si="4"/>
        <v>34</v>
      </c>
      <c r="G88" s="95">
        <v>12</v>
      </c>
      <c r="H88" s="16">
        <f t="shared" si="5"/>
        <v>22</v>
      </c>
      <c r="I88" s="16">
        <v>12350</v>
      </c>
      <c r="J88" s="95">
        <f t="shared" si="3"/>
        <v>271700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'JULI 2023'!H89</f>
        <v>222</v>
      </c>
      <c r="E89" s="139"/>
      <c r="F89" s="16">
        <f t="shared" si="4"/>
        <v>222</v>
      </c>
      <c r="G89" s="95"/>
      <c r="H89" s="16">
        <f t="shared" si="5"/>
        <v>222</v>
      </c>
      <c r="I89" s="16">
        <v>500</v>
      </c>
      <c r="J89" s="95">
        <f t="shared" si="3"/>
        <v>111000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'JULI 2023'!H90</f>
        <v>1</v>
      </c>
      <c r="E90" s="139"/>
      <c r="F90" s="16">
        <f t="shared" si="4"/>
        <v>1</v>
      </c>
      <c r="G90" s="95"/>
      <c r="H90" s="16">
        <f t="shared" si="5"/>
        <v>1</v>
      </c>
      <c r="I90" s="16">
        <v>13500</v>
      </c>
      <c r="J90" s="95">
        <f t="shared" si="3"/>
        <v>13500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'JULI 2023'!H91</f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'JULI 2023'!H92</f>
        <v>192</v>
      </c>
      <c r="E92" s="139"/>
      <c r="F92" s="16">
        <f t="shared" si="4"/>
        <v>192</v>
      </c>
      <c r="G92" s="95">
        <v>22</v>
      </c>
      <c r="H92" s="16">
        <f t="shared" si="5"/>
        <v>170</v>
      </c>
      <c r="I92" s="16">
        <v>18525</v>
      </c>
      <c r="J92" s="95">
        <f t="shared" si="3"/>
        <v>3149250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'JULI 2023'!H93</f>
        <v>480</v>
      </c>
      <c r="E93" s="139"/>
      <c r="F93" s="16">
        <f t="shared" si="4"/>
        <v>480</v>
      </c>
      <c r="G93" s="95">
        <v>15</v>
      </c>
      <c r="H93" s="16">
        <f t="shared" si="5"/>
        <v>465</v>
      </c>
      <c r="I93" s="16">
        <v>570</v>
      </c>
      <c r="J93" s="95">
        <f t="shared" si="3"/>
        <v>265050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'JULI 2023'!H94</f>
        <v>42</v>
      </c>
      <c r="E94" s="139"/>
      <c r="F94" s="16">
        <f t="shared" si="4"/>
        <v>42</v>
      </c>
      <c r="G94" s="95">
        <v>15</v>
      </c>
      <c r="H94" s="16">
        <f t="shared" si="5"/>
        <v>27</v>
      </c>
      <c r="I94" s="8">
        <v>4750</v>
      </c>
      <c r="J94" s="95">
        <f t="shared" si="3"/>
        <v>128250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'JULI 2023'!H95</f>
        <v>0</v>
      </c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'JULI 2023'!H96</f>
        <v>71</v>
      </c>
      <c r="E96" s="139"/>
      <c r="F96" s="16">
        <f t="shared" si="4"/>
        <v>71</v>
      </c>
      <c r="G96" s="95"/>
      <c r="H96" s="16">
        <f t="shared" si="5"/>
        <v>71</v>
      </c>
      <c r="I96" s="16">
        <v>24000</v>
      </c>
      <c r="J96" s="95">
        <f t="shared" si="3"/>
        <v>1704000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'JULI 2023'!H97</f>
        <v>0</v>
      </c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'JULI 2023'!H98</f>
        <v>54</v>
      </c>
      <c r="E98" s="139"/>
      <c r="F98" s="16">
        <f t="shared" si="4"/>
        <v>54</v>
      </c>
      <c r="G98" s="95">
        <v>4</v>
      </c>
      <c r="H98" s="16">
        <f t="shared" si="5"/>
        <v>50</v>
      </c>
      <c r="I98" s="16">
        <v>15000</v>
      </c>
      <c r="J98" s="95">
        <f t="shared" si="3"/>
        <v>750000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f>'JULI 2023'!H99</f>
        <v>10</v>
      </c>
      <c r="E99" s="139"/>
      <c r="F99" s="16">
        <f t="shared" si="4"/>
        <v>10</v>
      </c>
      <c r="G99" s="95"/>
      <c r="H99" s="16">
        <f t="shared" si="5"/>
        <v>10</v>
      </c>
      <c r="I99" s="16">
        <v>8550</v>
      </c>
      <c r="J99" s="95">
        <f t="shared" si="3"/>
        <v>85500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'JULI 2023'!H100</f>
        <v>5</v>
      </c>
      <c r="E100" s="139"/>
      <c r="F100" s="16">
        <f t="shared" si="4"/>
        <v>5</v>
      </c>
      <c r="G100" s="95"/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'JULI 2023'!H101</f>
        <v>17</v>
      </c>
      <c r="E101" s="139"/>
      <c r="F101" s="16">
        <f t="shared" si="4"/>
        <v>17</v>
      </c>
      <c r="G101" s="95"/>
      <c r="H101" s="16">
        <f t="shared" si="5"/>
        <v>17</v>
      </c>
      <c r="I101" s="16">
        <v>38400</v>
      </c>
      <c r="J101" s="95">
        <f t="shared" si="3"/>
        <v>652800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'JULI 2023'!H102</f>
        <v>1</v>
      </c>
      <c r="E102" s="139"/>
      <c r="F102" s="16">
        <f t="shared" si="4"/>
        <v>1</v>
      </c>
      <c r="G102" s="95"/>
      <c r="H102" s="16">
        <f t="shared" si="5"/>
        <v>1</v>
      </c>
      <c r="I102" s="8">
        <v>82000</v>
      </c>
      <c r="J102" s="95">
        <f t="shared" si="3"/>
        <v>82000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'JULI 2023'!H103</f>
        <v>1655</v>
      </c>
      <c r="E103" s="139"/>
      <c r="F103" s="16">
        <f t="shared" si="4"/>
        <v>1655</v>
      </c>
      <c r="G103" s="95">
        <v>585</v>
      </c>
      <c r="H103" s="16">
        <f t="shared" si="5"/>
        <v>1070</v>
      </c>
      <c r="I103" s="16">
        <v>7600</v>
      </c>
      <c r="J103" s="95">
        <f t="shared" si="3"/>
        <v>8132000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'JULI 2023'!H104</f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'JULI 2023'!H105</f>
        <v>2880</v>
      </c>
      <c r="E105" s="139"/>
      <c r="F105" s="16">
        <f t="shared" si="4"/>
        <v>2880</v>
      </c>
      <c r="G105" s="95">
        <v>200</v>
      </c>
      <c r="H105" s="16">
        <f t="shared" si="5"/>
        <v>2680</v>
      </c>
      <c r="I105" s="16">
        <v>11400</v>
      </c>
      <c r="J105" s="95">
        <f t="shared" si="3"/>
        <v>30552000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'JULI 2023'!H106</f>
        <v>121</v>
      </c>
      <c r="E106" s="139"/>
      <c r="F106" s="16">
        <f t="shared" si="4"/>
        <v>121</v>
      </c>
      <c r="G106" s="95">
        <v>1</v>
      </c>
      <c r="H106" s="16">
        <f t="shared" si="5"/>
        <v>120</v>
      </c>
      <c r="I106" s="16">
        <v>90250</v>
      </c>
      <c r="J106" s="95">
        <f t="shared" si="3"/>
        <v>10830000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'JULI 2023'!H107</f>
        <v>37</v>
      </c>
      <c r="E107" s="139"/>
      <c r="F107" s="16">
        <f t="shared" si="4"/>
        <v>37</v>
      </c>
      <c r="G107" s="95">
        <v>5</v>
      </c>
      <c r="H107" s="16">
        <f t="shared" si="5"/>
        <v>32</v>
      </c>
      <c r="I107" s="16">
        <v>10000</v>
      </c>
      <c r="J107" s="95">
        <f t="shared" si="3"/>
        <v>320000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'JULI 2023'!H108</f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'JULI 2023'!H109</f>
        <v>39</v>
      </c>
      <c r="E109" s="139"/>
      <c r="F109" s="16">
        <f t="shared" si="4"/>
        <v>39</v>
      </c>
      <c r="G109" s="95"/>
      <c r="H109" s="16">
        <f t="shared" si="5"/>
        <v>39</v>
      </c>
      <c r="I109" s="8">
        <v>6500</v>
      </c>
      <c r="J109" s="95">
        <f t="shared" si="3"/>
        <v>253500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'JULI 2023'!H110</f>
        <v>16</v>
      </c>
      <c r="E110" s="139"/>
      <c r="F110" s="16">
        <f t="shared" si="4"/>
        <v>16</v>
      </c>
      <c r="G110" s="95">
        <v>4</v>
      </c>
      <c r="H110" s="16">
        <f t="shared" si="5"/>
        <v>12</v>
      </c>
      <c r="I110" s="8">
        <v>18050</v>
      </c>
      <c r="J110" s="95">
        <f t="shared" si="3"/>
        <v>216600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'JULI 2023'!H111</f>
        <v>55</v>
      </c>
      <c r="E111" s="139"/>
      <c r="F111" s="16">
        <f t="shared" si="4"/>
        <v>55</v>
      </c>
      <c r="G111" s="95"/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'JULI 2023'!H112</f>
        <v>29</v>
      </c>
      <c r="E112" s="139"/>
      <c r="F112" s="16">
        <f t="shared" si="4"/>
        <v>29</v>
      </c>
      <c r="G112" s="95">
        <v>13</v>
      </c>
      <c r="H112" s="16">
        <f t="shared" si="5"/>
        <v>16</v>
      </c>
      <c r="I112" s="16">
        <v>18000</v>
      </c>
      <c r="J112" s="95">
        <f t="shared" si="3"/>
        <v>288000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'JULI 2023'!H113</f>
        <v>89</v>
      </c>
      <c r="E113" s="139"/>
      <c r="F113" s="16">
        <f t="shared" si="4"/>
        <v>89</v>
      </c>
      <c r="G113" s="95"/>
      <c r="H113" s="16">
        <f t="shared" si="5"/>
        <v>89</v>
      </c>
      <c r="I113" s="8">
        <v>42750</v>
      </c>
      <c r="J113" s="95">
        <f t="shared" si="3"/>
        <v>3804750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'JULI 2023'!H114</f>
        <v>90</v>
      </c>
      <c r="E114" s="139"/>
      <c r="F114" s="16">
        <f t="shared" si="4"/>
        <v>90</v>
      </c>
      <c r="G114" s="95"/>
      <c r="H114" s="16">
        <f t="shared" si="5"/>
        <v>90</v>
      </c>
      <c r="I114" s="8">
        <v>17100</v>
      </c>
      <c r="J114" s="95">
        <f t="shared" si="3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'JULI 2023'!H115</f>
        <v>0</v>
      </c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'JULI 2023'!H116</f>
        <v>106</v>
      </c>
      <c r="E116" s="139"/>
      <c r="F116" s="16">
        <f t="shared" si="4"/>
        <v>106</v>
      </c>
      <c r="G116" s="95">
        <v>21</v>
      </c>
      <c r="H116" s="16">
        <f t="shared" si="5"/>
        <v>85</v>
      </c>
      <c r="I116" s="8">
        <v>9500</v>
      </c>
      <c r="J116" s="95">
        <f t="shared" si="3"/>
        <v>807500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'JULI 2023'!H117</f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'JULI 2023'!H118</f>
        <v>28</v>
      </c>
      <c r="E118" s="139"/>
      <c r="F118" s="16">
        <f t="shared" si="4"/>
        <v>28</v>
      </c>
      <c r="G118" s="95"/>
      <c r="H118" s="16">
        <f t="shared" si="5"/>
        <v>28</v>
      </c>
      <c r="I118" s="8">
        <v>22500</v>
      </c>
      <c r="J118" s="95">
        <f t="shared" si="3"/>
        <v>630000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'JULI 2023'!H119</f>
        <v>176</v>
      </c>
      <c r="E119" s="139"/>
      <c r="F119" s="16">
        <f t="shared" si="4"/>
        <v>176</v>
      </c>
      <c r="G119" s="95">
        <v>20</v>
      </c>
      <c r="H119" s="16">
        <f t="shared" si="5"/>
        <v>156</v>
      </c>
      <c r="I119" s="8">
        <v>6650</v>
      </c>
      <c r="J119" s="95">
        <f t="shared" si="3"/>
        <v>1037400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'JULI 2023'!H120</f>
        <v>50</v>
      </c>
      <c r="E120" s="139"/>
      <c r="F120" s="16">
        <f t="shared" si="4"/>
        <v>50</v>
      </c>
      <c r="G120" s="95">
        <v>10</v>
      </c>
      <c r="H120" s="16">
        <f t="shared" si="5"/>
        <v>40</v>
      </c>
      <c r="I120" s="8">
        <v>3800</v>
      </c>
      <c r="J120" s="95">
        <f t="shared" si="3"/>
        <v>152000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'JULI 2023'!H121</f>
        <v>0</v>
      </c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'JULI 2023'!H122</f>
        <v>1</v>
      </c>
      <c r="E122" s="139"/>
      <c r="F122" s="16">
        <f t="shared" si="4"/>
        <v>1</v>
      </c>
      <c r="G122" s="95"/>
      <c r="H122" s="16">
        <f t="shared" si="5"/>
        <v>1</v>
      </c>
      <c r="I122" s="8">
        <v>82000</v>
      </c>
      <c r="J122" s="95">
        <f t="shared" si="3"/>
        <v>82000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'JULI 2023'!H123</f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'JULI 2023'!H124</f>
        <v>23</v>
      </c>
      <c r="E124" s="139"/>
      <c r="F124" s="16">
        <f t="shared" si="4"/>
        <v>23</v>
      </c>
      <c r="G124" s="95">
        <v>7</v>
      </c>
      <c r="H124" s="16">
        <f t="shared" si="5"/>
        <v>16</v>
      </c>
      <c r="I124" s="8">
        <v>10500</v>
      </c>
      <c r="J124" s="95">
        <f t="shared" si="3"/>
        <v>168000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'JULI 2023'!H125</f>
        <v>214</v>
      </c>
      <c r="E125" s="139"/>
      <c r="F125" s="16">
        <f t="shared" si="4"/>
        <v>214</v>
      </c>
      <c r="G125" s="95">
        <v>1</v>
      </c>
      <c r="H125" s="16">
        <f t="shared" si="5"/>
        <v>213</v>
      </c>
      <c r="I125" s="8">
        <v>47000</v>
      </c>
      <c r="J125" s="95">
        <f t="shared" si="3"/>
        <v>10011000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'JULI 2023'!H126</f>
        <v>0</v>
      </c>
      <c r="E126" s="145"/>
      <c r="F126" s="16">
        <f t="shared" si="4"/>
        <v>0</v>
      </c>
      <c r="G126" s="110"/>
      <c r="H126" s="16">
        <f t="shared" si="5"/>
        <v>0</v>
      </c>
      <c r="I126" s="8">
        <v>6000</v>
      </c>
      <c r="J126" s="110">
        <f t="shared" si="3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'JULI 2023'!H127</f>
        <v>66</v>
      </c>
      <c r="E127" s="139"/>
      <c r="F127" s="16">
        <f t="shared" si="4"/>
        <v>66</v>
      </c>
      <c r="G127" s="95">
        <v>1</v>
      </c>
      <c r="H127" s="16">
        <f t="shared" si="5"/>
        <v>65</v>
      </c>
      <c r="I127" s="16">
        <v>14000</v>
      </c>
      <c r="J127" s="95">
        <f t="shared" si="3"/>
        <v>910000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'JULI 2023'!H128</f>
        <v>0</v>
      </c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'JULI 2023'!H129</f>
        <v>0</v>
      </c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4"/>
      <c r="B130" s="47"/>
      <c r="C130" s="4"/>
      <c r="D130" s="48">
        <f>'JULI 2023'!H130</f>
        <v>0</v>
      </c>
      <c r="E130" s="141"/>
      <c r="F130" s="48">
        <f t="shared" si="4"/>
        <v>0</v>
      </c>
      <c r="G130" s="107"/>
      <c r="H130" s="48">
        <f t="shared" si="5"/>
        <v>0</v>
      </c>
      <c r="I130" s="48"/>
      <c r="J130" s="107"/>
      <c r="K130" s="218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'JULI 2023'!H131</f>
        <v>0</v>
      </c>
      <c r="E131" s="139"/>
      <c r="F131" s="16">
        <f t="shared" si="4"/>
        <v>0</v>
      </c>
      <c r="G131" s="95"/>
      <c r="H131" s="16">
        <f t="shared" si="5"/>
        <v>0</v>
      </c>
      <c r="I131" s="16">
        <v>1425</v>
      </c>
      <c r="J131" s="95">
        <f>H131*I131</f>
        <v>0</v>
      </c>
      <c r="K131" s="21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'JULI 2023'!H132</f>
        <v>0</v>
      </c>
      <c r="E132" s="139"/>
      <c r="F132" s="16">
        <f t="shared" si="4"/>
        <v>0</v>
      </c>
      <c r="G132" s="95"/>
      <c r="H132" s="16">
        <f t="shared" si="5"/>
        <v>0</v>
      </c>
      <c r="I132" s="16">
        <v>55000</v>
      </c>
      <c r="J132" s="95">
        <f t="shared" ref="J132:J137" si="6">H132*I132</f>
        <v>0</v>
      </c>
      <c r="K132" s="21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'JULI 2023'!H133</f>
        <v>1785</v>
      </c>
      <c r="E133" s="139"/>
      <c r="F133" s="16">
        <f t="shared" si="4"/>
        <v>1785</v>
      </c>
      <c r="G133" s="95">
        <v>40</v>
      </c>
      <c r="H133" s="16">
        <f t="shared" si="5"/>
        <v>1745</v>
      </c>
      <c r="I133" s="16">
        <v>2375</v>
      </c>
      <c r="J133" s="95">
        <f t="shared" si="6"/>
        <v>4144375</v>
      </c>
      <c r="K133" s="21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'JULI 2023'!H134</f>
        <v>2100</v>
      </c>
      <c r="E134" s="139"/>
      <c r="F134" s="16">
        <f t="shared" si="4"/>
        <v>2100</v>
      </c>
      <c r="G134" s="95">
        <v>120</v>
      </c>
      <c r="H134" s="16">
        <f t="shared" si="5"/>
        <v>1980</v>
      </c>
      <c r="I134" s="16">
        <v>2375</v>
      </c>
      <c r="J134" s="95">
        <f t="shared" si="6"/>
        <v>4702500</v>
      </c>
      <c r="K134" s="21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'JULI 2023'!H135</f>
        <v>0</v>
      </c>
      <c r="E135" s="139"/>
      <c r="F135" s="16">
        <f t="shared" si="4"/>
        <v>0</v>
      </c>
      <c r="G135" s="95"/>
      <c r="H135" s="16">
        <f t="shared" si="5"/>
        <v>0</v>
      </c>
      <c r="I135" s="16">
        <v>5700</v>
      </c>
      <c r="J135" s="95">
        <f t="shared" si="6"/>
        <v>0</v>
      </c>
      <c r="K135" s="21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'JULI 2023'!H136</f>
        <v>11</v>
      </c>
      <c r="E136" s="139"/>
      <c r="F136" s="16">
        <f t="shared" si="4"/>
        <v>11</v>
      </c>
      <c r="G136" s="95">
        <v>1</v>
      </c>
      <c r="H136" s="16">
        <f t="shared" si="5"/>
        <v>10</v>
      </c>
      <c r="I136" s="16">
        <v>200000</v>
      </c>
      <c r="J136" s="95">
        <f t="shared" si="6"/>
        <v>2000000</v>
      </c>
      <c r="K136" s="219" t="s">
        <v>15</v>
      </c>
    </row>
    <row r="137" spans="1:11" x14ac:dyDescent="0.25">
      <c r="A137" s="9">
        <v>125</v>
      </c>
      <c r="B137" s="10" t="s">
        <v>381</v>
      </c>
      <c r="C137" s="9" t="s">
        <v>51</v>
      </c>
      <c r="D137" s="16">
        <f>'JULI 2023'!H137</f>
        <v>100</v>
      </c>
      <c r="E137" s="139"/>
      <c r="F137" s="16">
        <f t="shared" si="4"/>
        <v>100</v>
      </c>
      <c r="G137" s="95">
        <v>100</v>
      </c>
      <c r="H137" s="16">
        <f t="shared" si="5"/>
        <v>0</v>
      </c>
      <c r="I137" s="16">
        <v>900</v>
      </c>
      <c r="J137" s="95">
        <f t="shared" si="6"/>
        <v>0</v>
      </c>
      <c r="K137" s="172"/>
    </row>
    <row r="138" spans="1:11" x14ac:dyDescent="0.25">
      <c r="A138" s="2">
        <v>126</v>
      </c>
      <c r="B138" s="6" t="s">
        <v>148</v>
      </c>
      <c r="C138" s="5" t="s">
        <v>70</v>
      </c>
      <c r="D138" s="51">
        <f>'JULI 2023'!H139</f>
        <v>0</v>
      </c>
      <c r="E138" s="144"/>
      <c r="F138" s="51">
        <f t="shared" si="4"/>
        <v>0</v>
      </c>
      <c r="G138" s="100"/>
      <c r="H138" s="51">
        <f t="shared" si="5"/>
        <v>0</v>
      </c>
      <c r="I138" s="51"/>
      <c r="J138" s="100"/>
      <c r="K138" s="220"/>
    </row>
    <row r="139" spans="1:11" x14ac:dyDescent="0.25">
      <c r="A139" s="11">
        <v>127</v>
      </c>
      <c r="B139" s="10" t="s">
        <v>251</v>
      </c>
      <c r="C139" s="9" t="s">
        <v>18</v>
      </c>
      <c r="D139" s="16">
        <f>'JULI 2023'!H140</f>
        <v>0</v>
      </c>
      <c r="E139" s="139"/>
      <c r="F139" s="16">
        <f t="shared" ref="F139:F141" si="7">D139+E139</f>
        <v>0</v>
      </c>
      <c r="G139" s="95"/>
      <c r="H139" s="16">
        <f t="shared" ref="H139:H141" si="8">F139-G139</f>
        <v>0</v>
      </c>
      <c r="I139" s="16">
        <v>94700</v>
      </c>
      <c r="J139" s="95">
        <f>H139*I139</f>
        <v>0</v>
      </c>
      <c r="K139" s="219"/>
    </row>
    <row r="140" spans="1:11" x14ac:dyDescent="0.25">
      <c r="A140" s="11">
        <v>128</v>
      </c>
      <c r="B140" s="10" t="s">
        <v>149</v>
      </c>
      <c r="C140" s="9" t="s">
        <v>18</v>
      </c>
      <c r="D140" s="16">
        <f>'JULI 2023'!H141</f>
        <v>9</v>
      </c>
      <c r="E140" s="139"/>
      <c r="F140" s="16">
        <f t="shared" si="7"/>
        <v>9</v>
      </c>
      <c r="G140" s="95"/>
      <c r="H140" s="16">
        <f t="shared" si="8"/>
        <v>9</v>
      </c>
      <c r="I140" s="16">
        <v>116700</v>
      </c>
      <c r="J140" s="95">
        <f t="shared" ref="J140:J141" si="9">H140*I140</f>
        <v>1050300</v>
      </c>
      <c r="K140" s="219" t="s">
        <v>15</v>
      </c>
    </row>
    <row r="141" spans="1:11" x14ac:dyDescent="0.25">
      <c r="A141" s="11">
        <v>129</v>
      </c>
      <c r="B141" s="10" t="s">
        <v>151</v>
      </c>
      <c r="C141" s="9" t="s">
        <v>18</v>
      </c>
      <c r="D141" s="16">
        <f>'JULI 2023'!H142</f>
        <v>30</v>
      </c>
      <c r="E141" s="139"/>
      <c r="F141" s="16">
        <f t="shared" si="7"/>
        <v>30</v>
      </c>
      <c r="G141" s="95"/>
      <c r="H141" s="16">
        <f t="shared" si="8"/>
        <v>30</v>
      </c>
      <c r="I141" s="16">
        <v>30000</v>
      </c>
      <c r="J141" s="95">
        <f t="shared" si="9"/>
        <v>900000</v>
      </c>
      <c r="K141" s="219" t="s">
        <v>15</v>
      </c>
    </row>
    <row r="142" spans="1:11" x14ac:dyDescent="0.25">
      <c r="A142" s="9"/>
      <c r="B142" s="10"/>
      <c r="C142" s="9"/>
      <c r="D142" s="6"/>
      <c r="E142" s="144"/>
      <c r="F142" s="51"/>
      <c r="G142" s="100"/>
      <c r="H142" s="51"/>
      <c r="I142" s="51"/>
      <c r="J142" s="100"/>
      <c r="K142" s="21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239421735</v>
      </c>
      <c r="J144" s="394"/>
      <c r="K144" s="219"/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430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'JULI 2023'!H153</f>
        <v>25</v>
      </c>
      <c r="E152" s="159"/>
      <c r="F152" s="96">
        <f>D152+E152</f>
        <v>25</v>
      </c>
      <c r="G152" s="124"/>
      <c r="H152" s="96">
        <f>F152-G152</f>
        <v>25</v>
      </c>
      <c r="I152" s="96">
        <v>280000</v>
      </c>
      <c r="J152" s="124">
        <f>H152*I152</f>
        <v>7000000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'JULI 2023'!H154</f>
        <v>132</v>
      </c>
      <c r="E153" s="159"/>
      <c r="F153" s="96">
        <f t="shared" ref="F153:F166" si="10">D153+E153</f>
        <v>132</v>
      </c>
      <c r="G153" s="124">
        <v>43</v>
      </c>
      <c r="H153" s="96">
        <f t="shared" ref="H153:H165" si="11">F153-G153</f>
        <v>89</v>
      </c>
      <c r="I153" s="96">
        <v>66701</v>
      </c>
      <c r="J153" s="124">
        <f t="shared" ref="J153:J157" si="12">H153*I153</f>
        <v>5936389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'JULI 2023'!H155</f>
        <v>38</v>
      </c>
      <c r="E154" s="159"/>
      <c r="F154" s="96">
        <f t="shared" si="10"/>
        <v>38</v>
      </c>
      <c r="G154" s="124"/>
      <c r="H154" s="96">
        <f t="shared" si="11"/>
        <v>38</v>
      </c>
      <c r="I154" s="96">
        <v>55000</v>
      </c>
      <c r="J154" s="124">
        <f t="shared" si="12"/>
        <v>2090000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'JULI 2023'!H156</f>
        <v>157</v>
      </c>
      <c r="E155" s="159"/>
      <c r="F155" s="96">
        <f t="shared" si="10"/>
        <v>157</v>
      </c>
      <c r="G155" s="124">
        <v>4</v>
      </c>
      <c r="H155" s="96">
        <f t="shared" si="11"/>
        <v>153</v>
      </c>
      <c r="I155" s="96">
        <v>88531</v>
      </c>
      <c r="J155" s="124">
        <f t="shared" si="12"/>
        <v>13545243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'JULI 2023'!H157</f>
        <v>13</v>
      </c>
      <c r="E156" s="232"/>
      <c r="F156" s="96">
        <f t="shared" si="10"/>
        <v>13</v>
      </c>
      <c r="G156" s="233"/>
      <c r="H156" s="96">
        <f t="shared" si="11"/>
        <v>13</v>
      </c>
      <c r="I156" s="231">
        <v>215000</v>
      </c>
      <c r="J156" s="124">
        <f>H156*I156</f>
        <v>2795000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'JULI 2023'!H158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'JULI 2023'!H159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233"/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'JULI 2023'!H160</f>
        <v>40</v>
      </c>
      <c r="E159" s="232"/>
      <c r="F159" s="96">
        <f t="shared" si="10"/>
        <v>40</v>
      </c>
      <c r="G159" s="233">
        <v>17</v>
      </c>
      <c r="H159" s="96">
        <f t="shared" si="11"/>
        <v>23</v>
      </c>
      <c r="I159" s="231">
        <v>25000</v>
      </c>
      <c r="J159" s="233"/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'JULI 2023'!H161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233"/>
      <c r="K160" s="172"/>
    </row>
    <row r="161" spans="1:11" x14ac:dyDescent="0.25">
      <c r="A161" s="34">
        <v>10</v>
      </c>
      <c r="B161" s="230" t="s">
        <v>405</v>
      </c>
      <c r="C161" s="35" t="s">
        <v>399</v>
      </c>
      <c r="D161" s="96">
        <f>'JULI 2023'!H162</f>
        <v>0</v>
      </c>
      <c r="E161" s="232"/>
      <c r="F161" s="96">
        <f t="shared" si="10"/>
        <v>0</v>
      </c>
      <c r="G161" s="233"/>
      <c r="H161" s="96">
        <f t="shared" si="11"/>
        <v>0</v>
      </c>
      <c r="I161" s="231">
        <v>1450000</v>
      </c>
      <c r="J161" s="233"/>
      <c r="K161" s="172"/>
    </row>
    <row r="162" spans="1:11" x14ac:dyDescent="0.25">
      <c r="A162" s="34">
        <v>11</v>
      </c>
      <c r="B162" s="230" t="s">
        <v>406</v>
      </c>
      <c r="C162" s="35" t="s">
        <v>399</v>
      </c>
      <c r="D162" s="96">
        <f>'JULI 2023'!H163</f>
        <v>0</v>
      </c>
      <c r="E162" s="232"/>
      <c r="F162" s="96">
        <f t="shared" si="10"/>
        <v>0</v>
      </c>
      <c r="G162" s="233"/>
      <c r="H162" s="96">
        <f t="shared" si="11"/>
        <v>0</v>
      </c>
      <c r="I162" s="231">
        <v>1150000</v>
      </c>
      <c r="J162" s="233"/>
      <c r="K162" s="172"/>
    </row>
    <row r="163" spans="1:11" x14ac:dyDescent="0.25">
      <c r="A163" s="34">
        <v>12</v>
      </c>
      <c r="B163" s="230" t="s">
        <v>407</v>
      </c>
      <c r="C163" s="35" t="s">
        <v>399</v>
      </c>
      <c r="D163" s="96">
        <f>'JULI 2023'!H164</f>
        <v>0</v>
      </c>
      <c r="E163" s="232"/>
      <c r="F163" s="96">
        <f t="shared" si="10"/>
        <v>0</v>
      </c>
      <c r="G163" s="233"/>
      <c r="H163" s="96">
        <f t="shared" si="11"/>
        <v>0</v>
      </c>
      <c r="I163" s="231">
        <v>550000</v>
      </c>
      <c r="J163" s="233"/>
      <c r="K163" s="172"/>
    </row>
    <row r="164" spans="1:11" x14ac:dyDescent="0.25">
      <c r="A164" s="34">
        <v>13</v>
      </c>
      <c r="B164" s="230" t="s">
        <v>408</v>
      </c>
      <c r="C164" s="35" t="s">
        <v>399</v>
      </c>
      <c r="D164" s="96">
        <f>'JULI 2023'!H165</f>
        <v>0</v>
      </c>
      <c r="E164" s="232"/>
      <c r="F164" s="96">
        <f t="shared" si="10"/>
        <v>0</v>
      </c>
      <c r="G164" s="233"/>
      <c r="H164" s="96">
        <f t="shared" si="11"/>
        <v>0</v>
      </c>
      <c r="I164" s="231">
        <v>650000</v>
      </c>
      <c r="J164" s="233"/>
      <c r="K164" s="172"/>
    </row>
    <row r="165" spans="1:11" x14ac:dyDescent="0.25">
      <c r="A165" s="34">
        <v>14</v>
      </c>
      <c r="B165" s="230" t="s">
        <v>409</v>
      </c>
      <c r="C165" s="35" t="s">
        <v>399</v>
      </c>
      <c r="D165" s="96">
        <f>'JULI 2023'!H166</f>
        <v>0</v>
      </c>
      <c r="E165" s="232"/>
      <c r="F165" s="96">
        <f t="shared" si="10"/>
        <v>0</v>
      </c>
      <c r="G165" s="233"/>
      <c r="H165" s="96">
        <f t="shared" si="11"/>
        <v>0</v>
      </c>
      <c r="I165" s="231">
        <v>285000</v>
      </c>
      <c r="J165" s="233"/>
      <c r="K165" s="172"/>
    </row>
    <row r="166" spans="1:11" x14ac:dyDescent="0.25">
      <c r="A166" s="34">
        <v>15</v>
      </c>
      <c r="B166" s="42" t="s">
        <v>410</v>
      </c>
      <c r="C166" s="35" t="s">
        <v>399</v>
      </c>
      <c r="D166" s="96">
        <f>'JULI 2023'!H167</f>
        <v>0</v>
      </c>
      <c r="E166" s="160"/>
      <c r="F166" s="96">
        <f t="shared" si="10"/>
        <v>0</v>
      </c>
      <c r="G166" s="125"/>
      <c r="H166" s="96">
        <f t="shared" ref="H166" si="13">F166-G166</f>
        <v>0</v>
      </c>
      <c r="I166" s="97">
        <v>180000</v>
      </c>
      <c r="J166" s="125"/>
      <c r="K166" s="172"/>
    </row>
    <row r="167" spans="1:11" x14ac:dyDescent="0.25">
      <c r="A167" s="391" t="s">
        <v>264</v>
      </c>
      <c r="B167" s="372"/>
      <c r="C167" s="372"/>
      <c r="D167" s="372"/>
      <c r="E167" s="372"/>
      <c r="F167" s="372"/>
      <c r="G167" s="372"/>
      <c r="H167" s="373"/>
      <c r="I167" s="412">
        <f>SUM(J152:J166)</f>
        <v>33046632</v>
      </c>
      <c r="J167" s="413"/>
      <c r="K167" s="172"/>
    </row>
    <row r="168" spans="1:11" x14ac:dyDescent="0.25">
      <c r="A168" s="224"/>
      <c r="B168" s="224"/>
      <c r="C168" s="224"/>
      <c r="D168" s="224"/>
      <c r="E168" s="224"/>
      <c r="F168" s="224"/>
      <c r="G168" s="224"/>
      <c r="H168" s="224"/>
      <c r="I168" s="225"/>
      <c r="J168" s="225"/>
      <c r="K168" s="172"/>
    </row>
    <row r="169" spans="1:11" ht="15.75" x14ac:dyDescent="0.25">
      <c r="A169" s="393" t="s">
        <v>227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172"/>
    </row>
    <row r="170" spans="1:11" x14ac:dyDescent="0.25">
      <c r="A170" s="386" t="str">
        <f>A147</f>
        <v>Bulan : AGUSTUS 2023</v>
      </c>
      <c r="B170" s="386"/>
      <c r="C170" s="386"/>
      <c r="D170" s="386"/>
      <c r="E170" s="386"/>
      <c r="F170" s="386"/>
      <c r="G170" s="386"/>
      <c r="H170" s="386"/>
      <c r="I170" s="386"/>
      <c r="J170" s="386"/>
      <c r="K170" s="172"/>
    </row>
    <row r="171" spans="1:11" x14ac:dyDescent="0.25">
      <c r="A171" s="38"/>
      <c r="B171" s="39"/>
      <c r="C171" s="38"/>
      <c r="D171" s="40"/>
      <c r="E171" s="155"/>
      <c r="F171" s="40"/>
      <c r="G171" s="132"/>
      <c r="H171" s="40"/>
      <c r="I171" s="40"/>
      <c r="J171" s="132"/>
      <c r="K171" s="172"/>
    </row>
    <row r="172" spans="1:11" x14ac:dyDescent="0.25">
      <c r="A172" s="389" t="s">
        <v>3</v>
      </c>
      <c r="B172" s="389" t="s">
        <v>4</v>
      </c>
      <c r="C172" s="389" t="s">
        <v>5</v>
      </c>
      <c r="D172" s="389" t="s">
        <v>193</v>
      </c>
      <c r="E172" s="147" t="s">
        <v>7</v>
      </c>
      <c r="F172" s="389" t="s">
        <v>8</v>
      </c>
      <c r="G172" s="112" t="s">
        <v>7</v>
      </c>
      <c r="H172" s="389" t="s">
        <v>194</v>
      </c>
      <c r="I172" s="246" t="s">
        <v>262</v>
      </c>
      <c r="J172" s="102" t="s">
        <v>8</v>
      </c>
      <c r="K172" s="172"/>
    </row>
    <row r="173" spans="1:11" x14ac:dyDescent="0.25">
      <c r="A173" s="390"/>
      <c r="B173" s="390"/>
      <c r="C173" s="390"/>
      <c r="D173" s="414"/>
      <c r="E173" s="140" t="s">
        <v>10</v>
      </c>
      <c r="F173" s="390"/>
      <c r="G173" s="120" t="s">
        <v>11</v>
      </c>
      <c r="H173" s="390"/>
      <c r="I173" s="247" t="s">
        <v>5</v>
      </c>
      <c r="J173" s="115" t="s">
        <v>263</v>
      </c>
      <c r="K173" s="172"/>
    </row>
    <row r="174" spans="1:11" x14ac:dyDescent="0.25">
      <c r="A174" s="3">
        <v>1</v>
      </c>
      <c r="B174" s="3">
        <v>2</v>
      </c>
      <c r="C174" s="3">
        <v>3</v>
      </c>
      <c r="D174" s="86">
        <v>4</v>
      </c>
      <c r="E174" s="137">
        <v>5</v>
      </c>
      <c r="F174" s="3">
        <v>6</v>
      </c>
      <c r="G174" s="104">
        <v>7</v>
      </c>
      <c r="H174" s="3">
        <v>8</v>
      </c>
      <c r="I174" s="242">
        <v>9</v>
      </c>
      <c r="J174" s="104">
        <v>10</v>
      </c>
      <c r="K174" s="172"/>
    </row>
    <row r="175" spans="1:11" x14ac:dyDescent="0.25">
      <c r="A175" s="4"/>
      <c r="B175" s="41"/>
      <c r="C175" s="4"/>
      <c r="D175" s="240"/>
      <c r="E175" s="141"/>
      <c r="F175" s="4"/>
      <c r="G175" s="105"/>
      <c r="H175" s="4"/>
      <c r="I175" s="218"/>
      <c r="J175" s="105"/>
      <c r="K175" s="172"/>
    </row>
    <row r="176" spans="1:11" x14ac:dyDescent="0.25">
      <c r="A176" s="9">
        <v>1</v>
      </c>
      <c r="B176" s="10" t="s">
        <v>228</v>
      </c>
      <c r="C176" s="9" t="s">
        <v>18</v>
      </c>
      <c r="D176" s="16">
        <f>'JULI 2023'!H177</f>
        <v>206</v>
      </c>
      <c r="E176" s="139">
        <v>13</v>
      </c>
      <c r="F176" s="16">
        <f>D176+E176</f>
        <v>219</v>
      </c>
      <c r="G176" s="95">
        <v>13</v>
      </c>
      <c r="H176" s="16">
        <f>F176-G176</f>
        <v>206</v>
      </c>
      <c r="I176" s="16">
        <v>160000</v>
      </c>
      <c r="J176" s="95">
        <f>H176*I176</f>
        <v>32960000</v>
      </c>
      <c r="K176" s="172"/>
    </row>
    <row r="177" spans="1:11" x14ac:dyDescent="0.25">
      <c r="A177" s="9">
        <v>2</v>
      </c>
      <c r="B177" s="10" t="s">
        <v>229</v>
      </c>
      <c r="C177" s="9" t="s">
        <v>18</v>
      </c>
      <c r="D177" s="16">
        <f>'JULI 2023'!H178</f>
        <v>7</v>
      </c>
      <c r="E177" s="139"/>
      <c r="F177" s="16">
        <f t="shared" ref="F177:F186" si="14">D177+E177</f>
        <v>7</v>
      </c>
      <c r="G177" s="95"/>
      <c r="H177" s="16">
        <f t="shared" ref="H177:H186" si="15">F177-G177</f>
        <v>7</v>
      </c>
      <c r="I177" s="16">
        <v>14200</v>
      </c>
      <c r="J177" s="95">
        <f t="shared" ref="J177:J184" si="16">H177*I177</f>
        <v>99400</v>
      </c>
      <c r="K177" s="172"/>
    </row>
    <row r="178" spans="1:11" x14ac:dyDescent="0.25">
      <c r="A178" s="9">
        <v>3</v>
      </c>
      <c r="B178" s="10" t="s">
        <v>230</v>
      </c>
      <c r="C178" s="9" t="s">
        <v>18</v>
      </c>
      <c r="D178" s="16">
        <f>'JULI 2023'!H179</f>
        <v>142</v>
      </c>
      <c r="E178" s="139"/>
      <c r="F178" s="16">
        <f t="shared" si="14"/>
        <v>142</v>
      </c>
      <c r="G178" s="95"/>
      <c r="H178" s="16">
        <f t="shared" si="15"/>
        <v>142</v>
      </c>
      <c r="I178" s="16">
        <v>5000</v>
      </c>
      <c r="J178" s="95">
        <f t="shared" si="16"/>
        <v>710000</v>
      </c>
      <c r="K178" s="172"/>
    </row>
    <row r="179" spans="1:11" x14ac:dyDescent="0.25">
      <c r="A179" s="9">
        <v>4</v>
      </c>
      <c r="B179" s="10" t="s">
        <v>231</v>
      </c>
      <c r="C179" s="9" t="s">
        <v>117</v>
      </c>
      <c r="D179" s="16">
        <f>'JULI 2023'!H180</f>
        <v>180</v>
      </c>
      <c r="E179" s="139"/>
      <c r="F179" s="16">
        <f t="shared" si="14"/>
        <v>180</v>
      </c>
      <c r="G179" s="95">
        <v>20</v>
      </c>
      <c r="H179" s="16">
        <f t="shared" si="15"/>
        <v>160</v>
      </c>
      <c r="I179" s="16">
        <v>3000</v>
      </c>
      <c r="J179" s="95">
        <f t="shared" si="16"/>
        <v>480000</v>
      </c>
      <c r="K179" s="172"/>
    </row>
    <row r="180" spans="1:11" hidden="1" x14ac:dyDescent="0.25">
      <c r="A180" s="9">
        <v>5</v>
      </c>
      <c r="B180" s="10" t="s">
        <v>232</v>
      </c>
      <c r="C180" s="9" t="s">
        <v>18</v>
      </c>
      <c r="D180" s="16">
        <f>'JULI 2023'!H181</f>
        <v>264</v>
      </c>
      <c r="E180" s="139"/>
      <c r="F180" s="16">
        <f t="shared" si="14"/>
        <v>264</v>
      </c>
      <c r="G180" s="95"/>
      <c r="H180" s="16">
        <f t="shared" si="15"/>
        <v>264</v>
      </c>
      <c r="I180" s="16">
        <v>600</v>
      </c>
      <c r="J180" s="95">
        <f t="shared" si="16"/>
        <v>158400</v>
      </c>
      <c r="K180" s="172"/>
    </row>
    <row r="181" spans="1:11" hidden="1" x14ac:dyDescent="0.25">
      <c r="A181" s="9">
        <v>6</v>
      </c>
      <c r="B181" s="10" t="s">
        <v>295</v>
      </c>
      <c r="C181" s="9" t="s">
        <v>18</v>
      </c>
      <c r="D181" s="16">
        <f>'JULI 2023'!H182</f>
        <v>0</v>
      </c>
      <c r="E181" s="139"/>
      <c r="F181" s="16">
        <f t="shared" si="14"/>
        <v>0</v>
      </c>
      <c r="G181" s="95"/>
      <c r="H181" s="16">
        <f t="shared" si="15"/>
        <v>0</v>
      </c>
      <c r="I181" s="16">
        <v>2000000</v>
      </c>
      <c r="J181" s="95">
        <f>H181*I181</f>
        <v>0</v>
      </c>
      <c r="K181" s="172"/>
    </row>
    <row r="182" spans="1:11" hidden="1" x14ac:dyDescent="0.25">
      <c r="A182" s="9">
        <v>7</v>
      </c>
      <c r="B182" s="10" t="s">
        <v>265</v>
      </c>
      <c r="C182" s="9" t="s">
        <v>18</v>
      </c>
      <c r="D182" s="16">
        <f>'JULI 2023'!H183</f>
        <v>0</v>
      </c>
      <c r="E182" s="139"/>
      <c r="F182" s="16">
        <f t="shared" si="14"/>
        <v>0</v>
      </c>
      <c r="G182" s="95"/>
      <c r="H182" s="16">
        <f t="shared" si="15"/>
        <v>0</v>
      </c>
      <c r="I182" s="16">
        <v>1600000</v>
      </c>
      <c r="J182" s="95">
        <f t="shared" si="16"/>
        <v>0</v>
      </c>
      <c r="K182" s="172"/>
    </row>
    <row r="183" spans="1:11" hidden="1" x14ac:dyDescent="0.25">
      <c r="A183" s="9">
        <v>8</v>
      </c>
      <c r="B183" s="10" t="s">
        <v>233</v>
      </c>
      <c r="C183" s="9" t="s">
        <v>18</v>
      </c>
      <c r="D183" s="16">
        <f>'JULI 2023'!H184</f>
        <v>37</v>
      </c>
      <c r="E183" s="139"/>
      <c r="F183" s="16">
        <f t="shared" si="14"/>
        <v>37</v>
      </c>
      <c r="G183" s="95"/>
      <c r="H183" s="16">
        <f t="shared" si="15"/>
        <v>37</v>
      </c>
      <c r="I183" s="16">
        <v>320000</v>
      </c>
      <c r="J183" s="95">
        <f t="shared" si="16"/>
        <v>11840000</v>
      </c>
      <c r="K183" s="172"/>
    </row>
    <row r="184" spans="1:11" x14ac:dyDescent="0.25">
      <c r="A184" s="9">
        <v>5</v>
      </c>
      <c r="B184" s="33" t="s">
        <v>437</v>
      </c>
      <c r="C184" s="34" t="s">
        <v>51</v>
      </c>
      <c r="D184" s="16">
        <f>'JULI 2023'!H185</f>
        <v>192</v>
      </c>
      <c r="E184" s="139"/>
      <c r="F184" s="16">
        <f t="shared" si="14"/>
        <v>192</v>
      </c>
      <c r="G184" s="95"/>
      <c r="H184" s="16">
        <f t="shared" si="15"/>
        <v>192</v>
      </c>
      <c r="I184" s="16">
        <v>600</v>
      </c>
      <c r="J184" s="95">
        <f t="shared" si="16"/>
        <v>115200</v>
      </c>
      <c r="K184" s="172"/>
    </row>
    <row r="185" spans="1:11" x14ac:dyDescent="0.25">
      <c r="A185" s="9">
        <v>6</v>
      </c>
      <c r="B185" s="33" t="s">
        <v>283</v>
      </c>
      <c r="C185" s="34" t="s">
        <v>204</v>
      </c>
      <c r="D185" s="16">
        <f>'JULI 2023'!H186</f>
        <v>55</v>
      </c>
      <c r="E185" s="139"/>
      <c r="F185" s="16">
        <f t="shared" si="14"/>
        <v>55</v>
      </c>
      <c r="G185" s="95"/>
      <c r="H185" s="16">
        <f t="shared" si="15"/>
        <v>55</v>
      </c>
      <c r="I185" s="16">
        <v>87237</v>
      </c>
      <c r="J185" s="95">
        <f>I185*H185</f>
        <v>4798035</v>
      </c>
      <c r="K185" s="172"/>
    </row>
    <row r="186" spans="1:11" x14ac:dyDescent="0.25">
      <c r="A186" s="2">
        <v>7</v>
      </c>
      <c r="B186" s="10" t="s">
        <v>411</v>
      </c>
      <c r="C186" s="9" t="s">
        <v>55</v>
      </c>
      <c r="D186" s="16">
        <f>'JULI 2023'!H187</f>
        <v>37</v>
      </c>
      <c r="E186" s="159"/>
      <c r="F186" s="16">
        <f t="shared" si="14"/>
        <v>37</v>
      </c>
      <c r="G186" s="301"/>
      <c r="H186" s="16">
        <f t="shared" si="15"/>
        <v>37</v>
      </c>
      <c r="I186" s="16">
        <v>320000</v>
      </c>
      <c r="J186" s="95">
        <f>H185*I185</f>
        <v>4798035</v>
      </c>
      <c r="K186" s="172"/>
    </row>
    <row r="187" spans="1:11" x14ac:dyDescent="0.25">
      <c r="A187" s="88"/>
      <c r="B187" s="379" t="s">
        <v>264</v>
      </c>
      <c r="C187" s="379"/>
      <c r="D187" s="379"/>
      <c r="E187" s="379"/>
      <c r="F187" s="379"/>
      <c r="G187" s="379"/>
      <c r="H187" s="376"/>
      <c r="I187" s="410">
        <f>SUM(J176:J186)</f>
        <v>55959070</v>
      </c>
      <c r="J187" s="411"/>
      <c r="K187" s="172"/>
    </row>
    <row r="188" spans="1:11" x14ac:dyDescent="0.25">
      <c r="A188" s="226"/>
      <c r="B188" s="227"/>
      <c r="C188" s="227"/>
      <c r="D188" s="227"/>
      <c r="E188" s="227"/>
      <c r="F188" s="227"/>
      <c r="G188" s="227"/>
      <c r="H188" s="227"/>
      <c r="I188" s="227"/>
      <c r="J188" s="227"/>
      <c r="K188" s="172"/>
    </row>
    <row r="189" spans="1:11" ht="15.75" x14ac:dyDescent="0.25">
      <c r="A189" s="403" t="s">
        <v>365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172"/>
    </row>
    <row r="190" spans="1:11" x14ac:dyDescent="0.25">
      <c r="A190" s="405" t="str">
        <f>A170</f>
        <v>Bulan : AGUSTUS 2023</v>
      </c>
      <c r="B190" s="405"/>
      <c r="C190" s="405"/>
      <c r="D190" s="405"/>
      <c r="E190" s="405"/>
      <c r="F190" s="405"/>
      <c r="G190" s="405"/>
      <c r="H190" s="405"/>
      <c r="I190" s="405"/>
      <c r="J190" s="405"/>
      <c r="K190" s="172"/>
    </row>
    <row r="191" spans="1:11" x14ac:dyDescent="0.25">
      <c r="A191" s="228"/>
      <c r="B191" s="229"/>
      <c r="C191" s="229"/>
      <c r="D191" s="229"/>
      <c r="E191" s="229"/>
      <c r="F191" s="229"/>
      <c r="G191" s="229"/>
      <c r="H191" s="229"/>
      <c r="I191" s="229"/>
      <c r="J191" s="229"/>
      <c r="K191" s="172"/>
    </row>
    <row r="192" spans="1:11" x14ac:dyDescent="0.25">
      <c r="A192" s="401" t="s">
        <v>366</v>
      </c>
      <c r="B192" s="401" t="s">
        <v>367</v>
      </c>
      <c r="C192" s="401" t="s">
        <v>5</v>
      </c>
      <c r="D192" s="203" t="s">
        <v>6</v>
      </c>
      <c r="E192" s="203" t="s">
        <v>368</v>
      </c>
      <c r="F192" s="401" t="s">
        <v>8</v>
      </c>
      <c r="G192" s="203" t="s">
        <v>7</v>
      </c>
      <c r="H192" s="401" t="s">
        <v>6</v>
      </c>
      <c r="I192" s="203" t="s">
        <v>262</v>
      </c>
      <c r="J192" s="201" t="s">
        <v>369</v>
      </c>
      <c r="K192" s="172"/>
    </row>
    <row r="193" spans="1:12" x14ac:dyDescent="0.25">
      <c r="A193" s="402"/>
      <c r="B193" s="402"/>
      <c r="C193" s="406"/>
      <c r="D193" s="204" t="s">
        <v>371</v>
      </c>
      <c r="E193" s="204" t="s">
        <v>10</v>
      </c>
      <c r="F193" s="402"/>
      <c r="G193" s="204" t="s">
        <v>11</v>
      </c>
      <c r="H193" s="402"/>
      <c r="I193" s="204" t="s">
        <v>5</v>
      </c>
      <c r="J193" s="204" t="s">
        <v>262</v>
      </c>
      <c r="K193" s="172"/>
    </row>
    <row r="194" spans="1:12" x14ac:dyDescent="0.25">
      <c r="A194" s="4"/>
      <c r="B194" s="161"/>
      <c r="C194" s="161"/>
      <c r="D194" s="161"/>
      <c r="E194" s="161"/>
      <c r="F194" s="161"/>
      <c r="G194" s="161"/>
      <c r="H194" s="161"/>
      <c r="I194" s="161"/>
      <c r="J194" s="161"/>
      <c r="K194" s="172"/>
    </row>
    <row r="195" spans="1:12" x14ac:dyDescent="0.25">
      <c r="A195" s="9">
        <v>1</v>
      </c>
      <c r="B195" s="162" t="s">
        <v>370</v>
      </c>
      <c r="C195" s="162" t="s">
        <v>287</v>
      </c>
      <c r="D195" s="162">
        <f>'JULI 2023'!H196</f>
        <v>1170</v>
      </c>
      <c r="E195" s="162"/>
      <c r="F195" s="162">
        <f>D195+E195</f>
        <v>1170</v>
      </c>
      <c r="G195" s="162">
        <v>120</v>
      </c>
      <c r="H195" s="162">
        <f>F195-G195</f>
        <v>1050</v>
      </c>
      <c r="I195" s="162">
        <v>95000</v>
      </c>
      <c r="J195" s="162">
        <f>H195*I195</f>
        <v>99750000</v>
      </c>
      <c r="K195" s="172"/>
      <c r="L195" s="77">
        <f>'FEBRUARI 2023'!G187+'MARET 2023'!G186+'APRIL 2023'!G188+'MEI 2023'!G189+'JUNI 2023'!G195+G195</f>
        <v>690</v>
      </c>
    </row>
    <row r="196" spans="1:12" x14ac:dyDescent="0.25">
      <c r="A196" s="11"/>
      <c r="B196" s="205"/>
      <c r="C196" s="205"/>
      <c r="D196" s="205"/>
      <c r="E196" s="205"/>
      <c r="F196" s="205"/>
      <c r="G196" s="205"/>
      <c r="H196" s="205"/>
      <c r="I196" s="205"/>
      <c r="J196" s="205"/>
      <c r="K196" s="172"/>
    </row>
    <row r="197" spans="1:12" x14ac:dyDescent="0.25">
      <c r="A197" s="398" t="s">
        <v>264</v>
      </c>
      <c r="B197" s="399"/>
      <c r="C197" s="399"/>
      <c r="D197" s="399"/>
      <c r="E197" s="399"/>
      <c r="F197" s="399"/>
      <c r="G197" s="399"/>
      <c r="H197" s="400"/>
      <c r="I197" s="375">
        <f>J195</f>
        <v>99750000</v>
      </c>
      <c r="J197" s="376"/>
      <c r="K197" s="172"/>
    </row>
    <row r="198" spans="1:12" x14ac:dyDescent="0.25">
      <c r="A198" s="180"/>
      <c r="B198" s="180"/>
      <c r="C198" s="180"/>
      <c r="D198" s="180"/>
      <c r="E198" s="180"/>
      <c r="F198" s="180"/>
      <c r="G198" s="180"/>
      <c r="H198" s="180"/>
      <c r="I198" s="181"/>
      <c r="J198" s="181"/>
      <c r="K198" s="11"/>
    </row>
    <row r="199" spans="1:12" ht="15.75" x14ac:dyDescent="0.25">
      <c r="A199" s="403" t="s">
        <v>152</v>
      </c>
      <c r="B199" s="403"/>
      <c r="C199" s="403"/>
      <c r="D199" s="403"/>
      <c r="E199" s="403"/>
      <c r="F199" s="403"/>
      <c r="G199" s="403"/>
      <c r="H199" s="403"/>
      <c r="I199" s="403"/>
      <c r="J199" s="403"/>
    </row>
    <row r="200" spans="1:12" x14ac:dyDescent="0.25">
      <c r="A200" s="386" t="str">
        <f>A147</f>
        <v>Bulan : AGUSTUS 2023</v>
      </c>
      <c r="B200" s="386"/>
      <c r="C200" s="386"/>
      <c r="D200" s="386"/>
      <c r="E200" s="386"/>
      <c r="F200" s="386"/>
      <c r="G200" s="386"/>
      <c r="H200" s="386"/>
      <c r="I200" s="386"/>
      <c r="J200" s="386"/>
    </row>
    <row r="201" spans="1:12" ht="15.75" x14ac:dyDescent="0.25">
      <c r="A201" s="18"/>
      <c r="B201" s="18"/>
      <c r="C201" s="18"/>
      <c r="D201" s="18"/>
      <c r="E201" s="146"/>
      <c r="F201" s="18"/>
      <c r="G201" s="111"/>
      <c r="H201" s="18"/>
      <c r="I201" s="18"/>
      <c r="J201" s="111"/>
      <c r="K201" s="176"/>
    </row>
    <row r="202" spans="1:12" x14ac:dyDescent="0.25">
      <c r="A202" s="389" t="s">
        <v>3</v>
      </c>
      <c r="B202" s="389" t="s">
        <v>4</v>
      </c>
      <c r="C202" s="389" t="s">
        <v>153</v>
      </c>
      <c r="D202" s="1" t="s">
        <v>6</v>
      </c>
      <c r="E202" s="147" t="s">
        <v>7</v>
      </c>
      <c r="F202" s="389" t="s">
        <v>8</v>
      </c>
      <c r="G202" s="112" t="s">
        <v>7</v>
      </c>
      <c r="H202" s="389" t="s">
        <v>6</v>
      </c>
      <c r="I202" s="178" t="s">
        <v>262</v>
      </c>
      <c r="J202" s="102" t="s">
        <v>8</v>
      </c>
      <c r="K202" s="175"/>
    </row>
    <row r="203" spans="1:12" x14ac:dyDescent="0.25">
      <c r="A203" s="390"/>
      <c r="B203" s="390"/>
      <c r="C203" s="390"/>
      <c r="D203" s="54" t="s">
        <v>154</v>
      </c>
      <c r="E203" s="140" t="s">
        <v>10</v>
      </c>
      <c r="F203" s="390"/>
      <c r="G203" s="120" t="s">
        <v>11</v>
      </c>
      <c r="H203" s="390"/>
      <c r="I203" s="68" t="s">
        <v>5</v>
      </c>
      <c r="J203" s="103" t="s">
        <v>263</v>
      </c>
      <c r="K203" s="19"/>
    </row>
    <row r="204" spans="1:12" s="217" customFormat="1" x14ac:dyDescent="0.25">
      <c r="A204" s="213">
        <v>1</v>
      </c>
      <c r="B204" s="213">
        <v>2</v>
      </c>
      <c r="C204" s="213">
        <v>3</v>
      </c>
      <c r="D204" s="213">
        <v>4</v>
      </c>
      <c r="E204" s="214">
        <v>5</v>
      </c>
      <c r="F204" s="208">
        <v>6</v>
      </c>
      <c r="G204" s="214">
        <v>7</v>
      </c>
      <c r="H204" s="213">
        <v>8</v>
      </c>
      <c r="I204" s="215">
        <v>9</v>
      </c>
      <c r="J204" s="216">
        <v>10</v>
      </c>
      <c r="K204" s="215" t="s">
        <v>258</v>
      </c>
    </row>
    <row r="205" spans="1:12" x14ac:dyDescent="0.25">
      <c r="A205" s="4"/>
      <c r="B205" s="4"/>
      <c r="C205" s="4"/>
      <c r="D205" s="4"/>
      <c r="E205" s="141"/>
      <c r="F205" s="161"/>
      <c r="G205" s="105"/>
      <c r="H205" s="4"/>
      <c r="I205" s="4"/>
      <c r="J205" s="105"/>
      <c r="K205" s="2" t="s">
        <v>259</v>
      </c>
    </row>
    <row r="206" spans="1:12" x14ac:dyDescent="0.25">
      <c r="A206" s="20">
        <v>1</v>
      </c>
      <c r="B206" s="21" t="s">
        <v>155</v>
      </c>
      <c r="C206" s="22" t="s">
        <v>70</v>
      </c>
      <c r="D206" s="16">
        <f>'JULI 2023'!H207</f>
        <v>0</v>
      </c>
      <c r="E206" s="139"/>
      <c r="F206" s="162">
        <f>D206+E206</f>
        <v>0</v>
      </c>
      <c r="G206" s="95"/>
      <c r="H206" s="16"/>
      <c r="I206" s="16">
        <v>74000</v>
      </c>
      <c r="J206" s="95">
        <f>H206*I206</f>
        <v>0</v>
      </c>
      <c r="K206" s="3">
        <v>9</v>
      </c>
    </row>
    <row r="207" spans="1:12" x14ac:dyDescent="0.25">
      <c r="A207" s="22">
        <v>2</v>
      </c>
      <c r="B207" s="21" t="s">
        <v>156</v>
      </c>
      <c r="C207" s="22" t="s">
        <v>70</v>
      </c>
      <c r="D207" s="16">
        <f>'JULI 2023'!H208</f>
        <v>8</v>
      </c>
      <c r="E207" s="139"/>
      <c r="F207" s="162">
        <f t="shared" ref="F207:F250" si="17">D207+E207</f>
        <v>8</v>
      </c>
      <c r="G207" s="95">
        <f>F207-H207</f>
        <v>0</v>
      </c>
      <c r="H207" s="16">
        <v>8</v>
      </c>
      <c r="I207" s="16">
        <v>32300</v>
      </c>
      <c r="J207" s="95">
        <f t="shared" ref="J207:J250" si="18">H207*I207</f>
        <v>258400</v>
      </c>
      <c r="K207" s="55"/>
    </row>
    <row r="208" spans="1:12" ht="15" customHeight="1" x14ac:dyDescent="0.25">
      <c r="A208" s="20">
        <v>3</v>
      </c>
      <c r="B208" s="21" t="s">
        <v>255</v>
      </c>
      <c r="C208" s="22" t="s">
        <v>157</v>
      </c>
      <c r="D208" s="16">
        <f>'JULI 2023'!H209</f>
        <v>243</v>
      </c>
      <c r="E208" s="139"/>
      <c r="F208" s="162">
        <f t="shared" si="17"/>
        <v>243</v>
      </c>
      <c r="G208" s="95">
        <f t="shared" ref="G208:G250" si="19">F208-H208</f>
        <v>13</v>
      </c>
      <c r="H208" s="16">
        <v>230</v>
      </c>
      <c r="I208" s="16">
        <v>2817.12</v>
      </c>
      <c r="J208" s="95">
        <f t="shared" si="18"/>
        <v>647937.6</v>
      </c>
      <c r="K208" s="58">
        <v>0</v>
      </c>
    </row>
    <row r="209" spans="1:13" ht="15" customHeight="1" x14ac:dyDescent="0.25">
      <c r="A209" s="22">
        <v>4</v>
      </c>
      <c r="B209" s="21" t="s">
        <v>352</v>
      </c>
      <c r="C209" s="22" t="s">
        <v>70</v>
      </c>
      <c r="D209" s="16">
        <f>'JULI 2023'!H210</f>
        <v>525</v>
      </c>
      <c r="E209" s="139"/>
      <c r="F209" s="162">
        <f t="shared" si="17"/>
        <v>525</v>
      </c>
      <c r="G209" s="95">
        <f t="shared" si="19"/>
        <v>69</v>
      </c>
      <c r="H209" s="16">
        <v>456</v>
      </c>
      <c r="I209" s="16">
        <v>22500</v>
      </c>
      <c r="J209" s="95">
        <f t="shared" si="18"/>
        <v>10260000</v>
      </c>
      <c r="K209" s="58"/>
    </row>
    <row r="210" spans="1:13" ht="15" customHeight="1" x14ac:dyDescent="0.25">
      <c r="A210" s="20">
        <v>5</v>
      </c>
      <c r="B210" s="21" t="s">
        <v>158</v>
      </c>
      <c r="C210" s="22" t="s">
        <v>18</v>
      </c>
      <c r="D210" s="16">
        <f>'JULI 2023'!H211</f>
        <v>50</v>
      </c>
      <c r="E210" s="139"/>
      <c r="F210" s="162">
        <f t="shared" si="17"/>
        <v>50</v>
      </c>
      <c r="G210" s="95">
        <f t="shared" si="19"/>
        <v>0</v>
      </c>
      <c r="H210" s="16">
        <v>50</v>
      </c>
      <c r="I210" s="16">
        <v>16000</v>
      </c>
      <c r="J210" s="95">
        <f t="shared" si="18"/>
        <v>800000</v>
      </c>
      <c r="K210" s="58">
        <v>216</v>
      </c>
      <c r="L210" s="77"/>
    </row>
    <row r="211" spans="1:13" ht="15" customHeight="1" x14ac:dyDescent="0.25">
      <c r="A211" s="22">
        <v>6</v>
      </c>
      <c r="B211" s="21" t="s">
        <v>159</v>
      </c>
      <c r="C211" s="22" t="s">
        <v>160</v>
      </c>
      <c r="D211" s="16">
        <f>'JULI 2023'!H212</f>
        <v>4</v>
      </c>
      <c r="E211" s="139"/>
      <c r="F211" s="162">
        <f t="shared" si="17"/>
        <v>4</v>
      </c>
      <c r="G211" s="95">
        <f t="shared" si="19"/>
        <v>0</v>
      </c>
      <c r="H211" s="16">
        <v>4</v>
      </c>
      <c r="I211" s="16">
        <v>140000</v>
      </c>
      <c r="J211" s="95">
        <f t="shared" si="18"/>
        <v>560000</v>
      </c>
      <c r="K211" s="62">
        <v>216</v>
      </c>
      <c r="L211" s="77"/>
    </row>
    <row r="212" spans="1:13" ht="15" customHeight="1" x14ac:dyDescent="0.25">
      <c r="A212" s="20">
        <v>7</v>
      </c>
      <c r="B212" s="23" t="s">
        <v>161</v>
      </c>
      <c r="C212" s="9" t="s">
        <v>18</v>
      </c>
      <c r="D212" s="16">
        <f>'JULI 2023'!H213</f>
        <v>2</v>
      </c>
      <c r="E212" s="139"/>
      <c r="F212" s="162">
        <f t="shared" si="17"/>
        <v>2</v>
      </c>
      <c r="G212" s="95">
        <f t="shared" si="19"/>
        <v>0</v>
      </c>
      <c r="H212" s="16">
        <v>2</v>
      </c>
      <c r="I212" s="16">
        <v>44950</v>
      </c>
      <c r="J212" s="95">
        <f t="shared" si="18"/>
        <v>89900</v>
      </c>
      <c r="K212" s="58">
        <v>8</v>
      </c>
      <c r="L212" s="77"/>
    </row>
    <row r="213" spans="1:13" ht="15" customHeight="1" x14ac:dyDescent="0.25">
      <c r="A213" s="22">
        <v>8</v>
      </c>
      <c r="B213" s="21" t="s">
        <v>162</v>
      </c>
      <c r="C213" s="22" t="s">
        <v>47</v>
      </c>
      <c r="D213" s="16">
        <f>'JULI 2023'!H214</f>
        <v>37</v>
      </c>
      <c r="E213" s="139"/>
      <c r="F213" s="162">
        <f t="shared" si="17"/>
        <v>37</v>
      </c>
      <c r="G213" s="95">
        <f t="shared" si="19"/>
        <v>0</v>
      </c>
      <c r="H213" s="16">
        <v>37</v>
      </c>
      <c r="I213" s="16">
        <v>2500</v>
      </c>
      <c r="J213" s="95">
        <f t="shared" si="18"/>
        <v>92500</v>
      </c>
      <c r="K213" s="58">
        <v>640</v>
      </c>
      <c r="L213" s="77"/>
    </row>
    <row r="214" spans="1:13" ht="15" customHeight="1" x14ac:dyDescent="0.25">
      <c r="A214" s="20">
        <v>9</v>
      </c>
      <c r="B214" s="21" t="s">
        <v>163</v>
      </c>
      <c r="C214" s="22" t="s">
        <v>117</v>
      </c>
      <c r="D214" s="16">
        <f>'JULI 2023'!H215</f>
        <v>14</v>
      </c>
      <c r="E214" s="139"/>
      <c r="F214" s="162">
        <f t="shared" si="17"/>
        <v>14</v>
      </c>
      <c r="G214" s="95">
        <f t="shared" si="19"/>
        <v>0</v>
      </c>
      <c r="H214" s="16">
        <v>14</v>
      </c>
      <c r="I214" s="16">
        <v>7250</v>
      </c>
      <c r="J214" s="95">
        <f t="shared" si="18"/>
        <v>101500</v>
      </c>
      <c r="K214" s="58">
        <v>2</v>
      </c>
      <c r="L214" s="77"/>
    </row>
    <row r="215" spans="1:13" ht="15" customHeight="1" x14ac:dyDescent="0.25">
      <c r="A215" s="22">
        <v>10</v>
      </c>
      <c r="B215" s="21" t="s">
        <v>164</v>
      </c>
      <c r="C215" s="22" t="s">
        <v>18</v>
      </c>
      <c r="D215" s="16">
        <f>'JULI 2023'!H216</f>
        <v>35</v>
      </c>
      <c r="E215" s="139"/>
      <c r="F215" s="162">
        <f t="shared" si="17"/>
        <v>35</v>
      </c>
      <c r="G215" s="95">
        <f t="shared" si="19"/>
        <v>1</v>
      </c>
      <c r="H215" s="16">
        <v>34</v>
      </c>
      <c r="I215" s="16">
        <v>10000</v>
      </c>
      <c r="J215" s="95">
        <f t="shared" si="18"/>
        <v>340000</v>
      </c>
      <c r="K215" s="59">
        <v>49</v>
      </c>
      <c r="L215" s="77"/>
    </row>
    <row r="216" spans="1:13" ht="15" customHeight="1" x14ac:dyDescent="0.25">
      <c r="A216" s="20">
        <v>11</v>
      </c>
      <c r="B216" s="21" t="s">
        <v>165</v>
      </c>
      <c r="C216" s="22" t="s">
        <v>18</v>
      </c>
      <c r="D216" s="16">
        <f>'JULI 2023'!H217</f>
        <v>9</v>
      </c>
      <c r="E216" s="139"/>
      <c r="F216" s="162">
        <f t="shared" si="17"/>
        <v>9</v>
      </c>
      <c r="G216" s="95">
        <f t="shared" si="19"/>
        <v>0</v>
      </c>
      <c r="H216" s="16">
        <v>9</v>
      </c>
      <c r="I216" s="16">
        <v>9900</v>
      </c>
      <c r="J216" s="95">
        <f t="shared" si="18"/>
        <v>89100</v>
      </c>
      <c r="K216" s="59">
        <v>28</v>
      </c>
      <c r="L216" s="77"/>
    </row>
    <row r="217" spans="1:13" ht="15" customHeight="1" x14ac:dyDescent="0.25">
      <c r="A217" s="22">
        <v>12</v>
      </c>
      <c r="B217" s="21" t="s">
        <v>166</v>
      </c>
      <c r="C217" s="22" t="s">
        <v>18</v>
      </c>
      <c r="D217" s="16">
        <f>'JULI 2023'!H218</f>
        <v>0</v>
      </c>
      <c r="E217" s="139"/>
      <c r="F217" s="162">
        <f t="shared" si="17"/>
        <v>0</v>
      </c>
      <c r="G217" s="95">
        <f t="shared" si="19"/>
        <v>0</v>
      </c>
      <c r="H217" s="16"/>
      <c r="I217" s="16">
        <v>3800</v>
      </c>
      <c r="J217" s="95">
        <f t="shared" si="18"/>
        <v>0</v>
      </c>
      <c r="K217" s="61">
        <v>69</v>
      </c>
      <c r="L217" s="77"/>
    </row>
    <row r="218" spans="1:13" ht="15" customHeight="1" x14ac:dyDescent="0.25">
      <c r="A218" s="20">
        <v>13</v>
      </c>
      <c r="B218" s="21" t="s">
        <v>167</v>
      </c>
      <c r="C218" s="22" t="s">
        <v>18</v>
      </c>
      <c r="D218" s="16">
        <f>'JULI 2023'!H219</f>
        <v>16</v>
      </c>
      <c r="E218" s="139"/>
      <c r="F218" s="162">
        <f t="shared" si="17"/>
        <v>16</v>
      </c>
      <c r="G218" s="95">
        <f t="shared" si="19"/>
        <v>0</v>
      </c>
      <c r="H218" s="16">
        <v>16</v>
      </c>
      <c r="I218" s="16">
        <v>14250</v>
      </c>
      <c r="J218" s="95">
        <f t="shared" si="18"/>
        <v>228000</v>
      </c>
      <c r="K218" s="59">
        <v>9</v>
      </c>
      <c r="L218" s="77"/>
    </row>
    <row r="219" spans="1:13" ht="15" customHeight="1" x14ac:dyDescent="0.25">
      <c r="A219" s="22">
        <v>14</v>
      </c>
      <c r="B219" s="24" t="s">
        <v>253</v>
      </c>
      <c r="C219" s="22" t="s">
        <v>18</v>
      </c>
      <c r="D219" s="16">
        <f>'JULI 2023'!H220</f>
        <v>849</v>
      </c>
      <c r="E219" s="139"/>
      <c r="F219" s="162">
        <f t="shared" si="17"/>
        <v>849</v>
      </c>
      <c r="G219" s="95">
        <f t="shared" si="19"/>
        <v>258</v>
      </c>
      <c r="H219" s="16">
        <v>591</v>
      </c>
      <c r="I219" s="16">
        <v>9009</v>
      </c>
      <c r="J219" s="95">
        <f t="shared" si="18"/>
        <v>5324319</v>
      </c>
      <c r="K219" s="59">
        <v>1</v>
      </c>
      <c r="L219" s="77"/>
    </row>
    <row r="220" spans="1:13" ht="15" customHeight="1" x14ac:dyDescent="0.25">
      <c r="A220" s="20">
        <v>15</v>
      </c>
      <c r="B220" s="21" t="s">
        <v>254</v>
      </c>
      <c r="C220" s="22" t="s">
        <v>18</v>
      </c>
      <c r="D220" s="16">
        <f>'JULI 2023'!H221</f>
        <v>0</v>
      </c>
      <c r="E220" s="139"/>
      <c r="F220" s="162">
        <f t="shared" si="17"/>
        <v>0</v>
      </c>
      <c r="G220" s="95">
        <f t="shared" si="19"/>
        <v>0</v>
      </c>
      <c r="H220" s="16"/>
      <c r="I220" s="78">
        <v>9279.2800000000007</v>
      </c>
      <c r="J220" s="95">
        <f t="shared" si="18"/>
        <v>0</v>
      </c>
      <c r="K220" s="61">
        <v>572</v>
      </c>
      <c r="L220" s="77"/>
    </row>
    <row r="221" spans="1:13" ht="15" customHeight="1" x14ac:dyDescent="0.25">
      <c r="A221" s="22">
        <v>16</v>
      </c>
      <c r="B221" s="21" t="s">
        <v>256</v>
      </c>
      <c r="C221" s="22" t="s">
        <v>18</v>
      </c>
      <c r="D221" s="16">
        <f>'JULI 2023'!H222</f>
        <v>813</v>
      </c>
      <c r="E221" s="139"/>
      <c r="F221" s="162">
        <f t="shared" si="17"/>
        <v>813</v>
      </c>
      <c r="G221" s="95">
        <f t="shared" si="19"/>
        <v>156</v>
      </c>
      <c r="H221" s="16">
        <v>657</v>
      </c>
      <c r="I221" s="16">
        <v>2957.65</v>
      </c>
      <c r="J221" s="95">
        <f t="shared" si="18"/>
        <v>1943176.05</v>
      </c>
      <c r="K221" s="61">
        <v>274</v>
      </c>
      <c r="L221" s="77"/>
    </row>
    <row r="222" spans="1:13" ht="15" customHeight="1" x14ac:dyDescent="0.25">
      <c r="A222" s="20">
        <v>17</v>
      </c>
      <c r="B222" s="23" t="s">
        <v>271</v>
      </c>
      <c r="C222" s="9" t="s">
        <v>82</v>
      </c>
      <c r="D222" s="16">
        <f>'JULI 2023'!H223</f>
        <v>0</v>
      </c>
      <c r="E222" s="139"/>
      <c r="F222" s="162">
        <f t="shared" si="17"/>
        <v>0</v>
      </c>
      <c r="G222" s="95">
        <f t="shared" si="19"/>
        <v>0</v>
      </c>
      <c r="H222" s="16"/>
      <c r="I222" s="16">
        <v>87000</v>
      </c>
      <c r="J222" s="95">
        <f t="shared" si="18"/>
        <v>0</v>
      </c>
      <c r="K222" s="59">
        <v>91</v>
      </c>
      <c r="L222" s="77"/>
      <c r="M222" s="79"/>
    </row>
    <row r="223" spans="1:13" ht="15" customHeight="1" x14ac:dyDescent="0.25">
      <c r="A223" s="20">
        <v>18</v>
      </c>
      <c r="B223" s="23" t="s">
        <v>364</v>
      </c>
      <c r="C223" s="9" t="s">
        <v>82</v>
      </c>
      <c r="D223" s="16">
        <f>'JULI 2023'!H224</f>
        <v>28</v>
      </c>
      <c r="E223" s="139"/>
      <c r="F223" s="162">
        <f t="shared" si="17"/>
        <v>28</v>
      </c>
      <c r="G223" s="95">
        <f t="shared" si="19"/>
        <v>4</v>
      </c>
      <c r="H223" s="16">
        <v>24</v>
      </c>
      <c r="I223" s="16">
        <v>87000</v>
      </c>
      <c r="J223" s="95">
        <f t="shared" si="18"/>
        <v>2088000</v>
      </c>
      <c r="K223" s="59"/>
      <c r="L223" s="77"/>
      <c r="M223" s="79"/>
    </row>
    <row r="224" spans="1:13" ht="15" customHeight="1" x14ac:dyDescent="0.25">
      <c r="A224" s="22">
        <v>19</v>
      </c>
      <c r="B224" s="23" t="s">
        <v>168</v>
      </c>
      <c r="C224" s="9" t="s">
        <v>18</v>
      </c>
      <c r="D224" s="16">
        <f>'JULI 2023'!H225</f>
        <v>168</v>
      </c>
      <c r="E224" s="139"/>
      <c r="F224" s="162">
        <f t="shared" si="17"/>
        <v>168</v>
      </c>
      <c r="G224" s="95">
        <f t="shared" si="19"/>
        <v>24</v>
      </c>
      <c r="H224" s="16">
        <v>144</v>
      </c>
      <c r="I224" s="16">
        <v>3600</v>
      </c>
      <c r="J224" s="95">
        <f t="shared" si="18"/>
        <v>518400</v>
      </c>
      <c r="K224" s="59">
        <v>36</v>
      </c>
      <c r="L224" s="77"/>
    </row>
    <row r="225" spans="1:12" ht="15" customHeight="1" x14ac:dyDescent="0.25">
      <c r="A225" s="20">
        <v>20</v>
      </c>
      <c r="B225" s="21" t="s">
        <v>169</v>
      </c>
      <c r="C225" s="22" t="s">
        <v>18</v>
      </c>
      <c r="D225" s="16">
        <f>'JULI 2023'!H226</f>
        <v>47</v>
      </c>
      <c r="E225" s="139"/>
      <c r="F225" s="162">
        <f t="shared" si="17"/>
        <v>47</v>
      </c>
      <c r="G225" s="95">
        <f t="shared" si="19"/>
        <v>2</v>
      </c>
      <c r="H225" s="16">
        <v>45</v>
      </c>
      <c r="I225" s="16">
        <v>20000</v>
      </c>
      <c r="J225" s="95">
        <f t="shared" si="18"/>
        <v>900000</v>
      </c>
      <c r="K225" s="59">
        <v>0</v>
      </c>
      <c r="L225" s="77"/>
    </row>
    <row r="226" spans="1:12" ht="15" customHeight="1" x14ac:dyDescent="0.25">
      <c r="A226" s="22">
        <v>21</v>
      </c>
      <c r="B226" s="21" t="s">
        <v>170</v>
      </c>
      <c r="C226" s="22" t="s">
        <v>18</v>
      </c>
      <c r="D226" s="16">
        <f>'JULI 2023'!H227</f>
        <v>194</v>
      </c>
      <c r="E226" s="139"/>
      <c r="F226" s="162">
        <f t="shared" si="17"/>
        <v>194</v>
      </c>
      <c r="G226" s="95">
        <f t="shared" si="19"/>
        <v>0</v>
      </c>
      <c r="H226" s="16">
        <v>194</v>
      </c>
      <c r="I226" s="16">
        <v>3500</v>
      </c>
      <c r="J226" s="95">
        <f t="shared" si="18"/>
        <v>679000</v>
      </c>
      <c r="K226" s="59">
        <v>227</v>
      </c>
      <c r="L226" s="77"/>
    </row>
    <row r="227" spans="1:12" ht="15" customHeight="1" x14ac:dyDescent="0.25">
      <c r="A227" s="20">
        <v>22</v>
      </c>
      <c r="B227" s="21" t="s">
        <v>171</v>
      </c>
      <c r="C227" s="22" t="s">
        <v>18</v>
      </c>
      <c r="D227" s="16">
        <f>'JULI 2023'!H228</f>
        <v>48</v>
      </c>
      <c r="E227" s="139"/>
      <c r="F227" s="162">
        <f t="shared" si="17"/>
        <v>48</v>
      </c>
      <c r="G227" s="95">
        <f t="shared" si="19"/>
        <v>4</v>
      </c>
      <c r="H227" s="16">
        <v>44</v>
      </c>
      <c r="I227" s="16">
        <v>15000</v>
      </c>
      <c r="J227" s="95">
        <f t="shared" si="18"/>
        <v>660000</v>
      </c>
      <c r="K227" s="59">
        <v>75</v>
      </c>
      <c r="L227" s="77"/>
    </row>
    <row r="228" spans="1:12" ht="15" customHeight="1" x14ac:dyDescent="0.25">
      <c r="A228" s="20">
        <v>23</v>
      </c>
      <c r="B228" s="10" t="s">
        <v>361</v>
      </c>
      <c r="C228" s="22" t="s">
        <v>38</v>
      </c>
      <c r="D228" s="16">
        <f>'JULI 2023'!H229</f>
        <v>13</v>
      </c>
      <c r="E228" s="139"/>
      <c r="F228" s="162">
        <f t="shared" si="17"/>
        <v>13</v>
      </c>
      <c r="G228" s="95">
        <f t="shared" si="19"/>
        <v>2</v>
      </c>
      <c r="H228" s="16">
        <v>11</v>
      </c>
      <c r="I228" s="16">
        <v>75000</v>
      </c>
      <c r="J228" s="95">
        <f t="shared" si="18"/>
        <v>825000</v>
      </c>
      <c r="K228" s="59"/>
      <c r="L228" s="77"/>
    </row>
    <row r="229" spans="1:12" ht="15" customHeight="1" x14ac:dyDescent="0.25">
      <c r="A229" s="22">
        <v>24</v>
      </c>
      <c r="B229" s="21" t="s">
        <v>248</v>
      </c>
      <c r="C229" s="22" t="s">
        <v>117</v>
      </c>
      <c r="D229" s="16">
        <f>'JULI 2023'!H230</f>
        <v>12</v>
      </c>
      <c r="E229" s="139"/>
      <c r="F229" s="162">
        <f t="shared" si="17"/>
        <v>12</v>
      </c>
      <c r="G229" s="95">
        <f t="shared" si="19"/>
        <v>0</v>
      </c>
      <c r="H229" s="16">
        <v>12</v>
      </c>
      <c r="I229" s="16">
        <v>5000</v>
      </c>
      <c r="J229" s="95">
        <f t="shared" si="18"/>
        <v>60000</v>
      </c>
      <c r="K229" s="59">
        <v>240</v>
      </c>
      <c r="L229" s="77"/>
    </row>
    <row r="230" spans="1:12" ht="15" customHeight="1" x14ac:dyDescent="0.25">
      <c r="A230" s="20">
        <v>25</v>
      </c>
      <c r="B230" s="12" t="s">
        <v>172</v>
      </c>
      <c r="C230" s="9" t="s">
        <v>173</v>
      </c>
      <c r="D230" s="16">
        <f>'JULI 2023'!H231</f>
        <v>9</v>
      </c>
      <c r="E230" s="139"/>
      <c r="F230" s="162">
        <f t="shared" si="17"/>
        <v>9</v>
      </c>
      <c r="G230" s="95">
        <f t="shared" si="19"/>
        <v>1</v>
      </c>
      <c r="H230" s="16">
        <v>8</v>
      </c>
      <c r="I230" s="16">
        <v>808505</v>
      </c>
      <c r="J230" s="95">
        <f t="shared" si="18"/>
        <v>6468040</v>
      </c>
      <c r="K230" s="59">
        <v>58</v>
      </c>
      <c r="L230" s="77"/>
    </row>
    <row r="231" spans="1:12" ht="15" customHeight="1" x14ac:dyDescent="0.25">
      <c r="A231" s="22">
        <v>26</v>
      </c>
      <c r="B231" s="23" t="s">
        <v>174</v>
      </c>
      <c r="C231" s="9" t="s">
        <v>173</v>
      </c>
      <c r="D231" s="16">
        <f>'JULI 2023'!H232</f>
        <v>4</v>
      </c>
      <c r="E231" s="139"/>
      <c r="F231" s="162">
        <f t="shared" si="17"/>
        <v>4</v>
      </c>
      <c r="G231" s="95">
        <f t="shared" si="19"/>
        <v>1</v>
      </c>
      <c r="H231" s="16">
        <v>3</v>
      </c>
      <c r="I231" s="16">
        <v>898845</v>
      </c>
      <c r="J231" s="95">
        <f t="shared" si="18"/>
        <v>2696535</v>
      </c>
      <c r="K231" s="59">
        <v>19</v>
      </c>
      <c r="L231" s="77"/>
    </row>
    <row r="232" spans="1:12" ht="15" customHeight="1" x14ac:dyDescent="0.25">
      <c r="A232" s="20">
        <v>27</v>
      </c>
      <c r="B232" s="23" t="s">
        <v>175</v>
      </c>
      <c r="C232" s="9" t="s">
        <v>173</v>
      </c>
      <c r="D232" s="16">
        <f>'JULI 2023'!H233</f>
        <v>10</v>
      </c>
      <c r="E232" s="139"/>
      <c r="F232" s="162">
        <f t="shared" si="17"/>
        <v>10</v>
      </c>
      <c r="G232" s="95">
        <f t="shared" si="19"/>
        <v>0</v>
      </c>
      <c r="H232" s="16">
        <v>10</v>
      </c>
      <c r="I232" s="16">
        <v>707876</v>
      </c>
      <c r="J232" s="95">
        <f t="shared" si="18"/>
        <v>7078760</v>
      </c>
      <c r="K232" s="59">
        <v>16</v>
      </c>
      <c r="L232" s="77"/>
    </row>
    <row r="233" spans="1:12" ht="15" customHeight="1" x14ac:dyDescent="0.25">
      <c r="A233" s="20">
        <v>28</v>
      </c>
      <c r="B233" s="10" t="s">
        <v>176</v>
      </c>
      <c r="C233" s="9" t="s">
        <v>70</v>
      </c>
      <c r="D233" s="16">
        <f>'JULI 2023'!H234</f>
        <v>10</v>
      </c>
      <c r="E233" s="139"/>
      <c r="F233" s="162">
        <f t="shared" si="17"/>
        <v>10</v>
      </c>
      <c r="G233" s="95">
        <f t="shared" si="19"/>
        <v>0</v>
      </c>
      <c r="H233" s="16">
        <v>10</v>
      </c>
      <c r="I233" s="16">
        <v>26000</v>
      </c>
      <c r="J233" s="95">
        <f t="shared" si="18"/>
        <v>260000</v>
      </c>
      <c r="K233" s="59">
        <v>11</v>
      </c>
      <c r="L233" s="77"/>
    </row>
    <row r="234" spans="1:12" ht="15" customHeight="1" x14ac:dyDescent="0.25">
      <c r="A234" s="22">
        <v>29</v>
      </c>
      <c r="B234" s="10" t="s">
        <v>177</v>
      </c>
      <c r="C234" s="9" t="s">
        <v>178</v>
      </c>
      <c r="D234" s="16">
        <f>'JULI 2023'!H235</f>
        <v>0</v>
      </c>
      <c r="E234" s="139"/>
      <c r="F234" s="162">
        <f t="shared" si="17"/>
        <v>0</v>
      </c>
      <c r="G234" s="95">
        <f t="shared" si="19"/>
        <v>0</v>
      </c>
      <c r="H234" s="16"/>
      <c r="I234" s="16">
        <v>15000</v>
      </c>
      <c r="J234" s="95">
        <f t="shared" si="18"/>
        <v>0</v>
      </c>
      <c r="K234" s="59">
        <v>8</v>
      </c>
      <c r="L234" s="77"/>
    </row>
    <row r="235" spans="1:12" ht="15" customHeight="1" x14ac:dyDescent="0.25">
      <c r="A235" s="20">
        <v>30</v>
      </c>
      <c r="B235" s="10" t="s">
        <v>179</v>
      </c>
      <c r="C235" s="22" t="s">
        <v>51</v>
      </c>
      <c r="D235" s="16">
        <f>'JULI 2023'!H236</f>
        <v>5850</v>
      </c>
      <c r="E235" s="139"/>
      <c r="F235" s="162">
        <f t="shared" si="17"/>
        <v>5850</v>
      </c>
      <c r="G235" s="95">
        <f t="shared" si="19"/>
        <v>700</v>
      </c>
      <c r="H235" s="16">
        <v>5150</v>
      </c>
      <c r="I235" s="16">
        <v>804</v>
      </c>
      <c r="J235" s="95">
        <f>H235*I235</f>
        <v>4140600</v>
      </c>
      <c r="K235" s="59">
        <v>19</v>
      </c>
      <c r="L235" s="77"/>
    </row>
    <row r="236" spans="1:12" x14ac:dyDescent="0.25">
      <c r="A236" s="22">
        <v>31</v>
      </c>
      <c r="B236" s="10" t="s">
        <v>180</v>
      </c>
      <c r="C236" s="22" t="s">
        <v>51</v>
      </c>
      <c r="D236" s="16">
        <f>'JULI 2023'!H237</f>
        <v>5400</v>
      </c>
      <c r="E236" s="139"/>
      <c r="F236" s="162">
        <f t="shared" si="17"/>
        <v>5400</v>
      </c>
      <c r="G236" s="95">
        <f t="shared" si="19"/>
        <v>750</v>
      </c>
      <c r="H236" s="16">
        <v>4650</v>
      </c>
      <c r="I236" s="16">
        <v>648</v>
      </c>
      <c r="J236" s="95">
        <f t="shared" si="18"/>
        <v>3013200</v>
      </c>
      <c r="K236" s="59">
        <v>2</v>
      </c>
      <c r="L236" s="77"/>
    </row>
    <row r="237" spans="1:12" ht="15" customHeight="1" x14ac:dyDescent="0.25">
      <c r="A237" s="20">
        <v>32</v>
      </c>
      <c r="B237" s="10" t="s">
        <v>181</v>
      </c>
      <c r="C237" s="22" t="s">
        <v>51</v>
      </c>
      <c r="D237" s="16">
        <f>'JULI 2023'!H238</f>
        <v>15000</v>
      </c>
      <c r="E237" s="139"/>
      <c r="F237" s="162">
        <f t="shared" si="17"/>
        <v>15000</v>
      </c>
      <c r="G237" s="95">
        <f t="shared" si="19"/>
        <v>4000</v>
      </c>
      <c r="H237" s="16">
        <v>11000</v>
      </c>
      <c r="I237" s="16">
        <v>1500</v>
      </c>
      <c r="J237" s="95">
        <f t="shared" si="18"/>
        <v>16500000</v>
      </c>
      <c r="K237" s="59">
        <v>15000</v>
      </c>
      <c r="L237" s="77"/>
    </row>
    <row r="238" spans="1:12" ht="15" customHeight="1" x14ac:dyDescent="0.25">
      <c r="A238" s="20">
        <v>33</v>
      </c>
      <c r="B238" s="10" t="s">
        <v>182</v>
      </c>
      <c r="C238" s="22" t="s">
        <v>51</v>
      </c>
      <c r="D238" s="16">
        <f>'JULI 2023'!H239</f>
        <v>14950</v>
      </c>
      <c r="E238" s="139"/>
      <c r="F238" s="162">
        <f t="shared" si="17"/>
        <v>14950</v>
      </c>
      <c r="G238" s="95">
        <f t="shared" si="19"/>
        <v>2000</v>
      </c>
      <c r="H238" s="16">
        <v>12950</v>
      </c>
      <c r="I238" s="16">
        <v>1500</v>
      </c>
      <c r="J238" s="95">
        <f t="shared" si="18"/>
        <v>19425000</v>
      </c>
      <c r="K238" s="75">
        <v>14200</v>
      </c>
      <c r="L238" s="77"/>
    </row>
    <row r="239" spans="1:12" ht="15" customHeight="1" x14ac:dyDescent="0.25">
      <c r="A239" s="22">
        <v>34</v>
      </c>
      <c r="B239" s="10" t="s">
        <v>183</v>
      </c>
      <c r="C239" s="9" t="s">
        <v>18</v>
      </c>
      <c r="D239" s="16">
        <f>'JULI 2023'!H240</f>
        <v>181</v>
      </c>
      <c r="E239" s="139"/>
      <c r="F239" s="162">
        <f t="shared" si="17"/>
        <v>181</v>
      </c>
      <c r="G239" s="95">
        <f t="shared" si="19"/>
        <v>4</v>
      </c>
      <c r="H239" s="16">
        <v>177</v>
      </c>
      <c r="I239" s="16">
        <v>2500</v>
      </c>
      <c r="J239" s="95">
        <f t="shared" si="18"/>
        <v>442500</v>
      </c>
      <c r="K239" s="61">
        <v>4400</v>
      </c>
      <c r="L239" s="77"/>
    </row>
    <row r="240" spans="1:12" ht="15" customHeight="1" x14ac:dyDescent="0.25">
      <c r="A240" s="20">
        <v>35</v>
      </c>
      <c r="B240" s="10" t="s">
        <v>184</v>
      </c>
      <c r="C240" s="9" t="s">
        <v>18</v>
      </c>
      <c r="D240" s="16">
        <f>'JULI 2023'!H241</f>
        <v>0</v>
      </c>
      <c r="E240" s="139"/>
      <c r="F240" s="162">
        <f t="shared" si="17"/>
        <v>0</v>
      </c>
      <c r="G240" s="95">
        <f t="shared" si="19"/>
        <v>0</v>
      </c>
      <c r="H240" s="16"/>
      <c r="I240" s="16">
        <v>105000</v>
      </c>
      <c r="J240" s="95">
        <f t="shared" si="18"/>
        <v>0</v>
      </c>
      <c r="K240" s="59">
        <v>273</v>
      </c>
      <c r="L240" s="77"/>
    </row>
    <row r="241" spans="1:12" ht="15" customHeight="1" x14ac:dyDescent="0.25">
      <c r="A241" s="22">
        <v>36</v>
      </c>
      <c r="B241" s="10" t="s">
        <v>247</v>
      </c>
      <c r="C241" s="9" t="s">
        <v>18</v>
      </c>
      <c r="D241" s="16">
        <f>'JULI 2023'!H242</f>
        <v>0</v>
      </c>
      <c r="E241" s="139"/>
      <c r="F241" s="162">
        <f t="shared" si="17"/>
        <v>0</v>
      </c>
      <c r="G241" s="95">
        <f t="shared" si="19"/>
        <v>0</v>
      </c>
      <c r="H241" s="16"/>
      <c r="I241" s="16">
        <v>80000</v>
      </c>
      <c r="J241" s="95">
        <f t="shared" si="18"/>
        <v>0</v>
      </c>
      <c r="K241" s="59">
        <v>2</v>
      </c>
      <c r="L241" s="77"/>
    </row>
    <row r="242" spans="1:12" ht="15" customHeight="1" x14ac:dyDescent="0.25">
      <c r="A242" s="20">
        <v>37</v>
      </c>
      <c r="B242" s="10" t="s">
        <v>185</v>
      </c>
      <c r="C242" s="9" t="s">
        <v>18</v>
      </c>
      <c r="D242" s="16">
        <f>'JULI 2023'!H243</f>
        <v>68</v>
      </c>
      <c r="E242" s="139"/>
      <c r="F242" s="162">
        <f t="shared" si="17"/>
        <v>68</v>
      </c>
      <c r="G242" s="95">
        <f t="shared" si="19"/>
        <v>38</v>
      </c>
      <c r="H242" s="16">
        <v>30</v>
      </c>
      <c r="I242" s="16">
        <v>15500</v>
      </c>
      <c r="J242" s="95">
        <f t="shared" si="18"/>
        <v>465000</v>
      </c>
      <c r="K242" s="59">
        <v>6</v>
      </c>
      <c r="L242" s="77"/>
    </row>
    <row r="243" spans="1:12" ht="15" customHeight="1" x14ac:dyDescent="0.25">
      <c r="A243" s="20">
        <v>38</v>
      </c>
      <c r="B243" s="10" t="s">
        <v>305</v>
      </c>
      <c r="C243" s="9" t="s">
        <v>70</v>
      </c>
      <c r="D243" s="16">
        <f>'JULI 2023'!H244</f>
        <v>199</v>
      </c>
      <c r="E243" s="145"/>
      <c r="F243" s="162">
        <f t="shared" si="17"/>
        <v>199</v>
      </c>
      <c r="G243" s="95">
        <f t="shared" si="19"/>
        <v>0</v>
      </c>
      <c r="H243" s="16">
        <v>199</v>
      </c>
      <c r="I243" s="16">
        <v>14200</v>
      </c>
      <c r="J243" s="95">
        <f t="shared" si="18"/>
        <v>2825800</v>
      </c>
      <c r="K243" s="59">
        <v>15</v>
      </c>
      <c r="L243" s="77"/>
    </row>
    <row r="244" spans="1:12" ht="15" customHeight="1" x14ac:dyDescent="0.25">
      <c r="A244" s="22"/>
      <c r="B244" s="10"/>
      <c r="C244" s="9"/>
      <c r="D244" s="16"/>
      <c r="E244" s="145"/>
      <c r="F244" s="162"/>
      <c r="G244" s="95"/>
      <c r="H244" s="16"/>
      <c r="I244" s="16"/>
      <c r="J244" s="95"/>
      <c r="K244" s="59"/>
      <c r="L244" s="77"/>
    </row>
    <row r="245" spans="1:12" ht="15" customHeight="1" x14ac:dyDescent="0.25">
      <c r="A245" s="22"/>
      <c r="B245" s="25" t="s">
        <v>186</v>
      </c>
      <c r="C245" s="9"/>
      <c r="D245" s="16"/>
      <c r="E245" s="145"/>
      <c r="F245" s="162"/>
      <c r="G245" s="95"/>
      <c r="H245" s="16"/>
      <c r="I245" s="16"/>
      <c r="J245" s="95"/>
      <c r="K245" s="61">
        <v>417</v>
      </c>
      <c r="L245" s="77"/>
    </row>
    <row r="246" spans="1:12" ht="15" customHeight="1" x14ac:dyDescent="0.25">
      <c r="A246" s="20">
        <v>1</v>
      </c>
      <c r="B246" s="10" t="s">
        <v>187</v>
      </c>
      <c r="C246" s="9" t="s">
        <v>173</v>
      </c>
      <c r="D246" s="16">
        <f>'JULI 2023'!H247</f>
        <v>0</v>
      </c>
      <c r="E246" s="139">
        <v>20</v>
      </c>
      <c r="F246" s="162">
        <f t="shared" si="17"/>
        <v>20</v>
      </c>
      <c r="G246" s="95">
        <f t="shared" si="19"/>
        <v>6</v>
      </c>
      <c r="H246" s="16">
        <v>14</v>
      </c>
      <c r="I246" s="16">
        <v>550000</v>
      </c>
      <c r="J246" s="95">
        <f t="shared" si="18"/>
        <v>7700000</v>
      </c>
      <c r="K246" s="56"/>
    </row>
    <row r="247" spans="1:12" ht="15" customHeight="1" x14ac:dyDescent="0.25">
      <c r="A247" s="22">
        <v>2</v>
      </c>
      <c r="B247" s="10" t="s">
        <v>188</v>
      </c>
      <c r="C247" s="9" t="s">
        <v>173</v>
      </c>
      <c r="D247" s="16">
        <f>'JULI 2023'!H248</f>
        <v>17</v>
      </c>
      <c r="E247" s="139"/>
      <c r="F247" s="162">
        <f t="shared" si="17"/>
        <v>17</v>
      </c>
      <c r="G247" s="95">
        <f t="shared" si="19"/>
        <v>3</v>
      </c>
      <c r="H247" s="16">
        <v>14</v>
      </c>
      <c r="I247" s="16">
        <v>600000</v>
      </c>
      <c r="J247" s="95">
        <f t="shared" si="18"/>
        <v>8400000</v>
      </c>
      <c r="K247" s="56"/>
    </row>
    <row r="248" spans="1:12" ht="15" customHeight="1" x14ac:dyDescent="0.25">
      <c r="A248" s="20">
        <v>3</v>
      </c>
      <c r="B248" s="10" t="s">
        <v>189</v>
      </c>
      <c r="C248" s="9" t="s">
        <v>173</v>
      </c>
      <c r="D248" s="16">
        <f>'JULI 2023'!H249</f>
        <v>11</v>
      </c>
      <c r="E248" s="139">
        <v>20</v>
      </c>
      <c r="F248" s="162">
        <f t="shared" si="17"/>
        <v>31</v>
      </c>
      <c r="G248" s="95">
        <f t="shared" si="19"/>
        <v>17</v>
      </c>
      <c r="H248" s="16">
        <v>14</v>
      </c>
      <c r="I248" s="51">
        <v>500000</v>
      </c>
      <c r="J248" s="95">
        <f t="shared" si="18"/>
        <v>7000000</v>
      </c>
      <c r="K248" s="59">
        <v>6</v>
      </c>
    </row>
    <row r="249" spans="1:12" ht="15" customHeight="1" x14ac:dyDescent="0.25">
      <c r="A249" s="22">
        <v>4</v>
      </c>
      <c r="B249" s="10" t="s">
        <v>190</v>
      </c>
      <c r="C249" s="9" t="s">
        <v>173</v>
      </c>
      <c r="D249" s="16">
        <f>'JULI 2023'!H250</f>
        <v>21</v>
      </c>
      <c r="E249" s="139">
        <v>15</v>
      </c>
      <c r="F249" s="162">
        <f t="shared" si="17"/>
        <v>36</v>
      </c>
      <c r="G249" s="95">
        <f t="shared" si="19"/>
        <v>14</v>
      </c>
      <c r="H249" s="16">
        <v>22</v>
      </c>
      <c r="I249" s="16">
        <v>600000</v>
      </c>
      <c r="J249" s="95">
        <f t="shared" si="18"/>
        <v>13200000</v>
      </c>
      <c r="K249" s="59">
        <v>12</v>
      </c>
    </row>
    <row r="250" spans="1:12" ht="15" customHeight="1" x14ac:dyDescent="0.25">
      <c r="A250" s="20">
        <v>5</v>
      </c>
      <c r="B250" s="10" t="s">
        <v>191</v>
      </c>
      <c r="C250" s="9" t="s">
        <v>173</v>
      </c>
      <c r="D250" s="16">
        <f>'JULI 2023'!H251</f>
        <v>26</v>
      </c>
      <c r="E250" s="139"/>
      <c r="F250" s="162">
        <f t="shared" si="17"/>
        <v>26</v>
      </c>
      <c r="G250" s="95">
        <f t="shared" si="19"/>
        <v>16</v>
      </c>
      <c r="H250" s="16">
        <v>10</v>
      </c>
      <c r="I250" s="16">
        <v>600000</v>
      </c>
      <c r="J250" s="95">
        <f t="shared" si="18"/>
        <v>6000000</v>
      </c>
      <c r="K250" s="60">
        <v>7</v>
      </c>
    </row>
    <row r="251" spans="1:12" ht="15" customHeight="1" x14ac:dyDescent="0.25">
      <c r="A251" s="22"/>
      <c r="B251" s="10"/>
      <c r="C251" s="9"/>
      <c r="D251" s="16"/>
      <c r="E251" s="139"/>
      <c r="F251" s="162"/>
      <c r="G251" s="95"/>
      <c r="H251" s="16"/>
      <c r="I251" s="15"/>
      <c r="J251" s="95"/>
      <c r="K251" s="59">
        <v>4</v>
      </c>
    </row>
    <row r="252" spans="1:12" ht="15" customHeight="1" x14ac:dyDescent="0.25">
      <c r="A252" s="89"/>
      <c r="B252" s="90"/>
      <c r="C252" s="11"/>
      <c r="D252" s="16"/>
      <c r="E252" s="145"/>
      <c r="F252" s="163"/>
      <c r="G252" s="110"/>
      <c r="H252" s="16"/>
      <c r="I252" s="84"/>
      <c r="J252" s="110"/>
      <c r="K252" s="59">
        <v>7</v>
      </c>
    </row>
    <row r="253" spans="1:12" ht="15" customHeight="1" x14ac:dyDescent="0.25">
      <c r="A253" s="380" t="s">
        <v>264</v>
      </c>
      <c r="B253" s="381"/>
      <c r="C253" s="381"/>
      <c r="D253" s="381"/>
      <c r="E253" s="381"/>
      <c r="F253" s="381"/>
      <c r="G253" s="381"/>
      <c r="H253" s="382"/>
      <c r="I253" s="383">
        <f>SUM(J206:J250)</f>
        <v>132080667.65000001</v>
      </c>
      <c r="J253" s="384"/>
      <c r="K253" s="56"/>
    </row>
    <row r="254" spans="1:12" ht="15" customHeight="1" x14ac:dyDescent="0.25">
      <c r="A254" s="91"/>
      <c r="B254" s="49"/>
      <c r="C254" s="37"/>
      <c r="D254" s="85"/>
      <c r="E254" s="143"/>
      <c r="F254" s="85"/>
      <c r="G254" s="109"/>
      <c r="H254" s="85"/>
      <c r="I254" s="85"/>
      <c r="J254" s="109"/>
      <c r="K254" s="57"/>
    </row>
    <row r="255" spans="1:12" ht="15" customHeight="1" x14ac:dyDescent="0.25">
      <c r="A255" s="26"/>
      <c r="B255" s="26"/>
      <c r="C255" s="26"/>
      <c r="D255" s="26"/>
      <c r="E255" s="148"/>
      <c r="F255" s="26"/>
      <c r="G255" s="113"/>
      <c r="H255" s="26"/>
      <c r="I255" s="26"/>
      <c r="J255" s="113"/>
      <c r="K255" s="52"/>
    </row>
    <row r="256" spans="1:12" ht="15" customHeight="1" x14ac:dyDescent="0.25">
      <c r="A256" s="385" t="s">
        <v>192</v>
      </c>
      <c r="B256" s="385"/>
      <c r="C256" s="385"/>
      <c r="D256" s="385"/>
      <c r="E256" s="385"/>
      <c r="F256" s="385"/>
      <c r="G256" s="385"/>
      <c r="H256" s="385"/>
      <c r="I256" s="385"/>
      <c r="J256" s="385"/>
      <c r="K256" s="53"/>
    </row>
    <row r="257" spans="1:12" x14ac:dyDescent="0.25">
      <c r="A257" s="386" t="str">
        <f>A200</f>
        <v>Bulan : AGUSTUS 2023</v>
      </c>
      <c r="B257" s="386"/>
      <c r="C257" s="386"/>
      <c r="D257" s="386"/>
      <c r="E257" s="386"/>
      <c r="F257" s="386"/>
      <c r="G257" s="386"/>
      <c r="H257" s="386"/>
      <c r="I257" s="386"/>
      <c r="J257" s="386"/>
    </row>
    <row r="258" spans="1:12" ht="15.75" x14ac:dyDescent="0.25">
      <c r="A258" s="27"/>
      <c r="B258" s="28"/>
      <c r="C258" s="27"/>
      <c r="D258" s="29"/>
      <c r="E258" s="149"/>
      <c r="F258" s="29"/>
      <c r="G258" s="126"/>
      <c r="H258" s="29"/>
      <c r="I258" s="69"/>
      <c r="J258" s="114"/>
      <c r="K258" s="176"/>
    </row>
    <row r="259" spans="1:12" x14ac:dyDescent="0.25">
      <c r="A259" s="387" t="s">
        <v>3</v>
      </c>
      <c r="B259" s="387" t="s">
        <v>4</v>
      </c>
      <c r="C259" s="387" t="s">
        <v>5</v>
      </c>
      <c r="D259" s="387" t="s">
        <v>193</v>
      </c>
      <c r="E259" s="150" t="s">
        <v>7</v>
      </c>
      <c r="F259" s="387" t="s">
        <v>8</v>
      </c>
      <c r="G259" s="127" t="s">
        <v>7</v>
      </c>
      <c r="H259" s="387" t="s">
        <v>194</v>
      </c>
      <c r="I259" s="178" t="s">
        <v>262</v>
      </c>
      <c r="J259" s="102" t="s">
        <v>8</v>
      </c>
      <c r="K259" s="175"/>
      <c r="L259" s="271" t="s">
        <v>423</v>
      </c>
    </row>
    <row r="260" spans="1:12" x14ac:dyDescent="0.25">
      <c r="A260" s="388"/>
      <c r="B260" s="388"/>
      <c r="C260" s="388"/>
      <c r="D260" s="388"/>
      <c r="E260" s="151" t="s">
        <v>10</v>
      </c>
      <c r="F260" s="388"/>
      <c r="G260" s="128" t="s">
        <v>11</v>
      </c>
      <c r="H260" s="388"/>
      <c r="I260" s="179" t="s">
        <v>5</v>
      </c>
      <c r="J260" s="115" t="s">
        <v>263</v>
      </c>
      <c r="K260" s="37"/>
      <c r="L260" s="272" t="s">
        <v>11</v>
      </c>
    </row>
    <row r="261" spans="1:12" s="211" customFormat="1" x14ac:dyDescent="0.25">
      <c r="A261" s="206">
        <v>1</v>
      </c>
      <c r="B261" s="206">
        <v>2</v>
      </c>
      <c r="C261" s="206">
        <v>3</v>
      </c>
      <c r="D261" s="206">
        <v>4</v>
      </c>
      <c r="E261" s="207">
        <v>5</v>
      </c>
      <c r="F261" s="206">
        <v>6</v>
      </c>
      <c r="G261" s="207">
        <v>7</v>
      </c>
      <c r="H261" s="206">
        <v>8</v>
      </c>
      <c r="I261" s="208">
        <v>9</v>
      </c>
      <c r="J261" s="209">
        <v>10</v>
      </c>
      <c r="K261" s="269" t="s">
        <v>258</v>
      </c>
      <c r="L261" s="270">
        <v>11</v>
      </c>
    </row>
    <row r="262" spans="1:12" x14ac:dyDescent="0.25">
      <c r="A262" s="80"/>
      <c r="B262" s="80"/>
      <c r="C262" s="80"/>
      <c r="D262" s="80"/>
      <c r="E262" s="153"/>
      <c r="F262" s="80"/>
      <c r="G262" s="130"/>
      <c r="H262" s="80"/>
      <c r="I262" s="68"/>
      <c r="J262" s="103"/>
      <c r="K262" s="273" t="s">
        <v>259</v>
      </c>
      <c r="L262" s="282"/>
    </row>
    <row r="263" spans="1:12" x14ac:dyDescent="0.25">
      <c r="A263" s="9">
        <v>1</v>
      </c>
      <c r="B263" s="10" t="s">
        <v>387</v>
      </c>
      <c r="C263" s="9" t="s">
        <v>195</v>
      </c>
      <c r="D263" s="16">
        <f>'JULI 2023'!H264</f>
        <v>381</v>
      </c>
      <c r="E263" s="139"/>
      <c r="F263" s="16">
        <f>D263+E263</f>
        <v>381</v>
      </c>
      <c r="G263" s="95">
        <f>F263-H263</f>
        <v>44</v>
      </c>
      <c r="H263" s="16">
        <v>337</v>
      </c>
      <c r="I263" s="16">
        <v>44400</v>
      </c>
      <c r="J263" s="95">
        <f>H263*I263</f>
        <v>14962800</v>
      </c>
      <c r="K263" s="274"/>
      <c r="L263" s="283">
        <f>'JANUARI 2023'!G244+'FEBRUARI 2023'!G255+'MARET 2023'!G254+'APRIL 2023'!G256+'MEI 2023'!G257+'JUNI 2023'!G263+'AGUSTUS 2023'!G263</f>
        <v>384</v>
      </c>
    </row>
    <row r="264" spans="1:12" x14ac:dyDescent="0.25">
      <c r="A264" s="9">
        <v>2</v>
      </c>
      <c r="B264" s="10" t="s">
        <v>260</v>
      </c>
      <c r="C264" s="9" t="s">
        <v>195</v>
      </c>
      <c r="D264" s="16">
        <f>'JULI 2023'!H265</f>
        <v>112</v>
      </c>
      <c r="E264" s="139"/>
      <c r="F264" s="16">
        <f t="shared" ref="F264:F315" si="20">D264+E264</f>
        <v>112</v>
      </c>
      <c r="G264" s="95">
        <f t="shared" ref="G264:G315" si="21">F264-H264</f>
        <v>16</v>
      </c>
      <c r="H264" s="16">
        <v>96</v>
      </c>
      <c r="I264" s="16">
        <v>44400</v>
      </c>
      <c r="J264" s="100">
        <f t="shared" ref="J264:J314" si="22">H264*I264</f>
        <v>4262400</v>
      </c>
      <c r="K264" s="274"/>
      <c r="L264" s="283">
        <f>'JANUARI 2023'!G245+'FEBRUARI 2023'!G256+'MARET 2023'!G255+'APRIL 2023'!G257+'MEI 2023'!G258+'JUNI 2023'!G264+'AGUSTUS 2023'!G264</f>
        <v>145</v>
      </c>
    </row>
    <row r="265" spans="1:12" x14ac:dyDescent="0.25">
      <c r="A265" s="2">
        <v>3</v>
      </c>
      <c r="B265" s="6" t="s">
        <v>261</v>
      </c>
      <c r="C265" s="5" t="s">
        <v>195</v>
      </c>
      <c r="D265" s="16">
        <f>'JULI 2023'!H266</f>
        <v>74</v>
      </c>
      <c r="E265" s="139"/>
      <c r="F265" s="16">
        <f t="shared" si="20"/>
        <v>74</v>
      </c>
      <c r="G265" s="95">
        <f t="shared" si="21"/>
        <v>3</v>
      </c>
      <c r="H265" s="16">
        <v>71</v>
      </c>
      <c r="I265" s="16">
        <v>44400</v>
      </c>
      <c r="J265" s="100">
        <f t="shared" si="22"/>
        <v>3152400</v>
      </c>
      <c r="K265" s="275">
        <v>102</v>
      </c>
      <c r="L265" s="283">
        <f>'JANUARI 2023'!G246+'FEBRUARI 2023'!G257+'MARET 2023'!G256+'APRIL 2023'!G258+'MEI 2023'!G259+'JUNI 2023'!G265+'AGUSTUS 2023'!G265</f>
        <v>18</v>
      </c>
    </row>
    <row r="266" spans="1:12" x14ac:dyDescent="0.25">
      <c r="A266" s="9">
        <v>4</v>
      </c>
      <c r="B266" s="6" t="s">
        <v>196</v>
      </c>
      <c r="C266" s="5" t="s">
        <v>18</v>
      </c>
      <c r="D266" s="16">
        <f>'JULI 2023'!H267</f>
        <v>3</v>
      </c>
      <c r="E266" s="139"/>
      <c r="F266" s="16">
        <f t="shared" si="20"/>
        <v>3</v>
      </c>
      <c r="G266" s="95">
        <f t="shared" si="21"/>
        <v>0</v>
      </c>
      <c r="H266" s="16">
        <v>3</v>
      </c>
      <c r="I266" s="16">
        <v>46200</v>
      </c>
      <c r="J266" s="100">
        <f t="shared" si="22"/>
        <v>138600</v>
      </c>
      <c r="K266" s="276">
        <v>100</v>
      </c>
      <c r="L266" s="283">
        <f>'JANUARI 2023'!G247+'FEBRUARI 2023'!G258+'MARET 2023'!G257+'APRIL 2023'!G259+'MEI 2023'!G260+'JUNI 2023'!G266+'AGUSTUS 2023'!G266</f>
        <v>2</v>
      </c>
    </row>
    <row r="267" spans="1:12" x14ac:dyDescent="0.25">
      <c r="A267" s="2">
        <v>5</v>
      </c>
      <c r="B267" s="6" t="s">
        <v>197</v>
      </c>
      <c r="C267" s="5" t="s">
        <v>18</v>
      </c>
      <c r="D267" s="16">
        <f>'JULI 2023'!H268</f>
        <v>2</v>
      </c>
      <c r="E267" s="139"/>
      <c r="F267" s="16">
        <f t="shared" si="20"/>
        <v>2</v>
      </c>
      <c r="G267" s="95">
        <f t="shared" si="21"/>
        <v>1</v>
      </c>
      <c r="H267" s="16">
        <v>1</v>
      </c>
      <c r="I267" s="16">
        <v>46200</v>
      </c>
      <c r="J267" s="100">
        <f t="shared" si="22"/>
        <v>46200</v>
      </c>
      <c r="K267" s="276">
        <v>96</v>
      </c>
      <c r="L267" s="283">
        <f>'JANUARI 2023'!G248+'FEBRUARI 2023'!G259+'MARET 2023'!G258+'APRIL 2023'!G260+'MEI 2023'!G261+'JUNI 2023'!G267+'AGUSTUS 2023'!G267</f>
        <v>7</v>
      </c>
    </row>
    <row r="268" spans="1:12" x14ac:dyDescent="0.25">
      <c r="A268" s="9">
        <v>6</v>
      </c>
      <c r="B268" s="6" t="s">
        <v>198</v>
      </c>
      <c r="C268" s="5" t="s">
        <v>18</v>
      </c>
      <c r="D268" s="16">
        <f>'JULI 2023'!H269</f>
        <v>5</v>
      </c>
      <c r="E268" s="154"/>
      <c r="F268" s="16">
        <f t="shared" si="20"/>
        <v>5</v>
      </c>
      <c r="G268" s="95">
        <f t="shared" si="21"/>
        <v>0</v>
      </c>
      <c r="H268" s="16">
        <v>5</v>
      </c>
      <c r="I268" s="16">
        <v>46200</v>
      </c>
      <c r="J268" s="100">
        <f t="shared" si="22"/>
        <v>231000</v>
      </c>
      <c r="K268" s="276">
        <v>6</v>
      </c>
      <c r="L268" s="283">
        <f>'JANUARI 2023'!G249+'FEBRUARI 2023'!G260+'MARET 2023'!G259+'APRIL 2023'!G261+'MEI 2023'!G262+'JUNI 2023'!G268+'AGUSTUS 2023'!G268</f>
        <v>0</v>
      </c>
    </row>
    <row r="269" spans="1:12" x14ac:dyDescent="0.25">
      <c r="A269" s="2">
        <v>7</v>
      </c>
      <c r="B269" s="63" t="s">
        <v>212</v>
      </c>
      <c r="C269" s="64" t="s">
        <v>195</v>
      </c>
      <c r="D269" s="16">
        <f>'JULI 2023'!H270</f>
        <v>10</v>
      </c>
      <c r="E269" s="139"/>
      <c r="F269" s="16">
        <f t="shared" si="20"/>
        <v>10</v>
      </c>
      <c r="G269" s="95">
        <f t="shared" si="21"/>
        <v>0</v>
      </c>
      <c r="H269" s="16">
        <v>10</v>
      </c>
      <c r="I269" s="16">
        <v>38500</v>
      </c>
      <c r="J269" s="100">
        <f t="shared" si="22"/>
        <v>385000</v>
      </c>
      <c r="K269" s="276">
        <v>10</v>
      </c>
      <c r="L269" s="283">
        <f>'JANUARI 2023'!G250+'FEBRUARI 2023'!G261+'MARET 2023'!G260+'APRIL 2023'!G262+'MEI 2023'!G263+'JUNI 2023'!G269+'AGUSTUS 2023'!G269</f>
        <v>1</v>
      </c>
    </row>
    <row r="270" spans="1:12" x14ac:dyDescent="0.25">
      <c r="A270" s="2">
        <v>8</v>
      </c>
      <c r="B270" s="63" t="s">
        <v>290</v>
      </c>
      <c r="C270" s="99" t="s">
        <v>195</v>
      </c>
      <c r="D270" s="16">
        <f>'JULI 2023'!H271</f>
        <v>25</v>
      </c>
      <c r="E270" s="139"/>
      <c r="F270" s="16">
        <f t="shared" si="20"/>
        <v>25</v>
      </c>
      <c r="G270" s="95">
        <f t="shared" si="21"/>
        <v>0</v>
      </c>
      <c r="H270" s="16">
        <v>25</v>
      </c>
      <c r="I270" s="16">
        <v>44400</v>
      </c>
      <c r="J270" s="100">
        <f t="shared" si="22"/>
        <v>1110000</v>
      </c>
      <c r="K270" s="276"/>
      <c r="L270" s="283">
        <f>'JANUARI 2023'!G251+'FEBRUARI 2023'!G262+'MARET 2023'!G261+'APRIL 2023'!G263+'MEI 2023'!G264+'JUNI 2023'!G270+'AGUSTUS 2023'!G270</f>
        <v>0</v>
      </c>
    </row>
    <row r="271" spans="1:12" x14ac:dyDescent="0.25">
      <c r="A271" s="9">
        <v>9</v>
      </c>
      <c r="B271" s="6" t="s">
        <v>199</v>
      </c>
      <c r="C271" s="5" t="s">
        <v>47</v>
      </c>
      <c r="D271" s="16">
        <f>'JULI 2023'!H272</f>
        <v>676</v>
      </c>
      <c r="E271" s="139"/>
      <c r="F271" s="16">
        <f t="shared" si="20"/>
        <v>676</v>
      </c>
      <c r="G271" s="95">
        <f t="shared" si="21"/>
        <v>162</v>
      </c>
      <c r="H271" s="16">
        <v>514</v>
      </c>
      <c r="I271" s="16">
        <v>7148</v>
      </c>
      <c r="J271" s="100">
        <f t="shared" si="22"/>
        <v>3674072</v>
      </c>
      <c r="K271" s="277"/>
      <c r="L271" s="283">
        <f>'JANUARI 2023'!G252+'FEBRUARI 2023'!G263+'MARET 2023'!G262+'APRIL 2023'!G264+'MEI 2023'!G265+'JUNI 2023'!G271+'AGUSTUS 2023'!G271</f>
        <v>1206</v>
      </c>
    </row>
    <row r="272" spans="1:12" x14ac:dyDescent="0.25">
      <c r="A272" s="2">
        <v>10</v>
      </c>
      <c r="B272" s="10" t="s">
        <v>200</v>
      </c>
      <c r="C272" s="9" t="s">
        <v>47</v>
      </c>
      <c r="D272" s="16">
        <f>'JULI 2023'!H273</f>
        <v>481</v>
      </c>
      <c r="E272" s="139"/>
      <c r="F272" s="16">
        <f t="shared" si="20"/>
        <v>481</v>
      </c>
      <c r="G272" s="95">
        <f t="shared" si="21"/>
        <v>95</v>
      </c>
      <c r="H272" s="16">
        <v>386</v>
      </c>
      <c r="I272" s="16">
        <v>16000</v>
      </c>
      <c r="J272" s="100">
        <f t="shared" si="22"/>
        <v>6176000</v>
      </c>
      <c r="K272" s="276">
        <v>20</v>
      </c>
      <c r="L272" s="283">
        <f>'JANUARI 2023'!G253+'FEBRUARI 2023'!G264+'MARET 2023'!G263+'APRIL 2023'!G265+'MEI 2023'!G266+'JUNI 2023'!G272+'AGUSTUS 2023'!G272</f>
        <v>520</v>
      </c>
    </row>
    <row r="273" spans="1:12" x14ac:dyDescent="0.25">
      <c r="A273" s="9">
        <v>11</v>
      </c>
      <c r="B273" s="10" t="s">
        <v>355</v>
      </c>
      <c r="C273" s="9" t="s">
        <v>51</v>
      </c>
      <c r="D273" s="16">
        <f>'JULI 2023'!H274</f>
        <v>96000</v>
      </c>
      <c r="E273" s="139"/>
      <c r="F273" s="16">
        <f t="shared" si="20"/>
        <v>96000</v>
      </c>
      <c r="G273" s="95">
        <f t="shared" si="21"/>
        <v>13000</v>
      </c>
      <c r="H273" s="16">
        <v>83000</v>
      </c>
      <c r="I273" s="16">
        <v>149.85</v>
      </c>
      <c r="J273" s="100">
        <f t="shared" si="22"/>
        <v>12437550</v>
      </c>
      <c r="K273" s="276">
        <v>2750</v>
      </c>
      <c r="L273" s="283">
        <f>'JANUARI 2023'!G254+'FEBRUARI 2023'!G265+'MARET 2023'!G264+'APRIL 2023'!G266+'MEI 2023'!G267+'JUNI 2023'!G273+'AGUSTUS 2023'!G273</f>
        <v>91000</v>
      </c>
    </row>
    <row r="274" spans="1:12" x14ac:dyDescent="0.25">
      <c r="A274" s="2">
        <v>12</v>
      </c>
      <c r="B274" s="10" t="s">
        <v>280</v>
      </c>
      <c r="C274" s="9" t="s">
        <v>51</v>
      </c>
      <c r="D274" s="16">
        <f>'JULI 2023'!H275</f>
        <v>287000</v>
      </c>
      <c r="E274" s="139"/>
      <c r="F274" s="16">
        <f t="shared" si="20"/>
        <v>287000</v>
      </c>
      <c r="G274" s="95">
        <f t="shared" si="21"/>
        <v>41000</v>
      </c>
      <c r="H274" s="16">
        <v>246000</v>
      </c>
      <c r="I274" s="16">
        <v>107.67</v>
      </c>
      <c r="J274" s="100">
        <f t="shared" si="22"/>
        <v>26486820</v>
      </c>
      <c r="K274" s="278">
        <v>1193</v>
      </c>
      <c r="L274" s="283">
        <f>'JANUARI 2023'!G255+'FEBRUARI 2023'!G266+'MARET 2023'!G265+'APRIL 2023'!G267+'MEI 2023'!G268+'JUNI 2023'!G274+'AGUSTUS 2023'!G274</f>
        <v>251000</v>
      </c>
    </row>
    <row r="275" spans="1:12" x14ac:dyDescent="0.25">
      <c r="A275" s="9">
        <v>13</v>
      </c>
      <c r="B275" s="10" t="s">
        <v>281</v>
      </c>
      <c r="C275" s="9" t="s">
        <v>51</v>
      </c>
      <c r="D275" s="16">
        <f>'JULI 2023'!H276</f>
        <v>37000</v>
      </c>
      <c r="E275" s="139"/>
      <c r="F275" s="16">
        <f t="shared" si="20"/>
        <v>37000</v>
      </c>
      <c r="G275" s="95">
        <f t="shared" si="21"/>
        <v>0</v>
      </c>
      <c r="H275" s="16">
        <v>37000</v>
      </c>
      <c r="I275" s="16">
        <v>72.150000000000006</v>
      </c>
      <c r="J275" s="100">
        <f t="shared" si="22"/>
        <v>2669550</v>
      </c>
      <c r="K275" s="279">
        <v>132100</v>
      </c>
      <c r="L275" s="283">
        <f>'JANUARI 2023'!G256+'FEBRUARI 2023'!G267+'MARET 2023'!G266+'APRIL 2023'!G268+'MEI 2023'!G269+'JUNI 2023'!G275+'AGUSTUS 2023'!G275</f>
        <v>22000</v>
      </c>
    </row>
    <row r="276" spans="1:12" x14ac:dyDescent="0.25">
      <c r="A276" s="2">
        <v>14</v>
      </c>
      <c r="B276" s="10" t="s">
        <v>356</v>
      </c>
      <c r="C276" s="9" t="s">
        <v>51</v>
      </c>
      <c r="D276" s="16">
        <f>'JULI 2023'!H277</f>
        <v>0</v>
      </c>
      <c r="E276" s="139"/>
      <c r="F276" s="16">
        <f t="shared" si="20"/>
        <v>0</v>
      </c>
      <c r="G276" s="95">
        <f t="shared" si="21"/>
        <v>0</v>
      </c>
      <c r="H276" s="16"/>
      <c r="I276" s="16">
        <v>50</v>
      </c>
      <c r="J276" s="100">
        <f t="shared" si="22"/>
        <v>0</v>
      </c>
      <c r="K276" s="278">
        <v>233050</v>
      </c>
      <c r="L276" s="283">
        <f>'JANUARI 2023'!G257+'FEBRUARI 2023'!G268+'MARET 2023'!G267+'APRIL 2023'!G269+'MEI 2023'!G270+'JUNI 2023'!G276+'AGUSTUS 2023'!G276</f>
        <v>9500</v>
      </c>
    </row>
    <row r="277" spans="1:12" x14ac:dyDescent="0.25">
      <c r="A277" s="2">
        <v>15</v>
      </c>
      <c r="B277" s="10" t="s">
        <v>357</v>
      </c>
      <c r="C277" s="9" t="s">
        <v>51</v>
      </c>
      <c r="D277" s="16">
        <f>'JULI 2023'!H278</f>
        <v>1000</v>
      </c>
      <c r="E277" s="139"/>
      <c r="F277" s="16">
        <f t="shared" si="20"/>
        <v>1000</v>
      </c>
      <c r="G277" s="95">
        <f t="shared" si="21"/>
        <v>0</v>
      </c>
      <c r="H277" s="16">
        <v>1000</v>
      </c>
      <c r="I277" s="16">
        <v>50</v>
      </c>
      <c r="J277" s="100">
        <f t="shared" si="22"/>
        <v>50000</v>
      </c>
      <c r="K277" s="278">
        <v>46000</v>
      </c>
      <c r="L277" s="283">
        <f>'JANUARI 2023'!G258+'FEBRUARI 2023'!G269+'MARET 2023'!G268+'APRIL 2023'!G270+'MEI 2023'!G271+'JUNI 2023'!G277+'AGUSTUS 2023'!G277</f>
        <v>8500</v>
      </c>
    </row>
    <row r="278" spans="1:12" x14ac:dyDescent="0.25">
      <c r="A278" s="9">
        <v>16</v>
      </c>
      <c r="B278" s="10" t="s">
        <v>203</v>
      </c>
      <c r="C278" s="9" t="s">
        <v>18</v>
      </c>
      <c r="D278" s="16">
        <f>'JULI 2023'!H279</f>
        <v>230</v>
      </c>
      <c r="E278" s="139"/>
      <c r="F278" s="16">
        <f t="shared" si="20"/>
        <v>230</v>
      </c>
      <c r="G278" s="95">
        <f t="shared" si="21"/>
        <v>0</v>
      </c>
      <c r="H278" s="16">
        <v>230</v>
      </c>
      <c r="I278" s="16">
        <v>1500</v>
      </c>
      <c r="J278" s="100">
        <f t="shared" si="22"/>
        <v>345000</v>
      </c>
      <c r="K278" s="279">
        <v>10500</v>
      </c>
      <c r="L278" s="283">
        <f>'JANUARI 2023'!G259+'FEBRUARI 2023'!G270+'MARET 2023'!G269+'APRIL 2023'!G271+'MEI 2023'!G272+'JUNI 2023'!G278+'AGUSTUS 2023'!G278</f>
        <v>0</v>
      </c>
    </row>
    <row r="279" spans="1:12" x14ac:dyDescent="0.25">
      <c r="A279" s="2">
        <v>17</v>
      </c>
      <c r="B279" s="10" t="s">
        <v>358</v>
      </c>
      <c r="C279" s="9" t="s">
        <v>129</v>
      </c>
      <c r="D279" s="16">
        <f>'JULI 2023'!H280</f>
        <v>320</v>
      </c>
      <c r="E279" s="139"/>
      <c r="F279" s="16">
        <f t="shared" si="20"/>
        <v>320</v>
      </c>
      <c r="G279" s="95">
        <f t="shared" si="21"/>
        <v>0</v>
      </c>
      <c r="H279" s="16">
        <v>320</v>
      </c>
      <c r="I279" s="16">
        <v>7000</v>
      </c>
      <c r="J279" s="100">
        <f t="shared" si="22"/>
        <v>2240000</v>
      </c>
      <c r="K279" s="279">
        <v>8500</v>
      </c>
      <c r="L279" s="283">
        <f>'JANUARI 2023'!G260+'FEBRUARI 2023'!G271+'MARET 2023'!G270+'APRIL 2023'!G272+'MEI 2023'!G273+'JUNI 2023'!G279+'AGUSTUS 2023'!G279</f>
        <v>0</v>
      </c>
    </row>
    <row r="280" spans="1:12" x14ac:dyDescent="0.25">
      <c r="A280" s="9">
        <v>18</v>
      </c>
      <c r="B280" s="30" t="s">
        <v>359</v>
      </c>
      <c r="C280" s="9" t="s">
        <v>51</v>
      </c>
      <c r="D280" s="16">
        <f>'JULI 2023'!H281</f>
        <v>162000</v>
      </c>
      <c r="E280" s="139"/>
      <c r="F280" s="16">
        <f t="shared" si="20"/>
        <v>162000</v>
      </c>
      <c r="G280" s="95">
        <f t="shared" si="21"/>
        <v>13200</v>
      </c>
      <c r="H280" s="16">
        <v>148800</v>
      </c>
      <c r="I280" s="16">
        <v>64.75</v>
      </c>
      <c r="J280" s="100">
        <f t="shared" si="22"/>
        <v>9634800</v>
      </c>
      <c r="K280" s="279">
        <v>290</v>
      </c>
      <c r="L280" s="283">
        <f>'JANUARI 2023'!G261+'FEBRUARI 2023'!G272+'MARET 2023'!G271+'APRIL 2023'!G273+'MEI 2023'!G274+'JUNI 2023'!G280+'AGUSTUS 2023'!G280</f>
        <v>87600</v>
      </c>
    </row>
    <row r="281" spans="1:12" x14ac:dyDescent="0.25">
      <c r="A281" s="2">
        <v>19</v>
      </c>
      <c r="B281" s="10" t="s">
        <v>116</v>
      </c>
      <c r="C281" s="9" t="s">
        <v>195</v>
      </c>
      <c r="D281" s="16">
        <f>'JULI 2023'!H282</f>
        <v>5.5</v>
      </c>
      <c r="E281" s="139"/>
      <c r="F281" s="16">
        <f t="shared" si="20"/>
        <v>5.5</v>
      </c>
      <c r="G281" s="95">
        <f t="shared" si="21"/>
        <v>1.5</v>
      </c>
      <c r="H281" s="16">
        <v>4</v>
      </c>
      <c r="I281" s="16">
        <v>80000</v>
      </c>
      <c r="J281" s="100">
        <f t="shared" si="22"/>
        <v>320000</v>
      </c>
      <c r="K281" s="276">
        <f>H279</f>
        <v>320</v>
      </c>
      <c r="L281" s="283">
        <f>'JANUARI 2023'!G262+'FEBRUARI 2023'!G273+'MARET 2023'!G272+'APRIL 2023'!G274+'MEI 2023'!G275+'JUNI 2023'!G281+'AGUSTUS 2023'!G281</f>
        <v>3</v>
      </c>
    </row>
    <row r="282" spans="1:12" x14ac:dyDescent="0.25">
      <c r="A282" s="9">
        <v>20</v>
      </c>
      <c r="B282" s="7" t="s">
        <v>291</v>
      </c>
      <c r="C282" s="11" t="s">
        <v>18</v>
      </c>
      <c r="D282" s="16">
        <f>'JULI 2023'!H283</f>
        <v>67</v>
      </c>
      <c r="E282" s="139"/>
      <c r="F282" s="16">
        <f t="shared" si="20"/>
        <v>67</v>
      </c>
      <c r="G282" s="95">
        <f t="shared" si="21"/>
        <v>1</v>
      </c>
      <c r="H282" s="16">
        <v>66</v>
      </c>
      <c r="I282" s="16">
        <v>3996</v>
      </c>
      <c r="J282" s="100">
        <f t="shared" si="22"/>
        <v>263736</v>
      </c>
      <c r="K282" s="276">
        <f>H280</f>
        <v>148800</v>
      </c>
      <c r="L282" s="283">
        <f>'JANUARI 2023'!G263+'FEBRUARI 2023'!G274+'MARET 2023'!G273+'APRIL 2023'!G275+'MEI 2023'!G276+'JUNI 2023'!G282+'AGUSTUS 2023'!G282</f>
        <v>26</v>
      </c>
    </row>
    <row r="283" spans="1:12" x14ac:dyDescent="0.25">
      <c r="A283" s="2">
        <v>21</v>
      </c>
      <c r="B283" s="7" t="s">
        <v>292</v>
      </c>
      <c r="C283" s="11" t="s">
        <v>18</v>
      </c>
      <c r="D283" s="16">
        <f>'JULI 2023'!H284</f>
        <v>19</v>
      </c>
      <c r="E283" s="139"/>
      <c r="F283" s="16">
        <f t="shared" si="20"/>
        <v>19</v>
      </c>
      <c r="G283" s="95">
        <f t="shared" si="21"/>
        <v>10</v>
      </c>
      <c r="H283" s="16">
        <v>9</v>
      </c>
      <c r="I283" s="16">
        <v>8800</v>
      </c>
      <c r="J283" s="100">
        <f t="shared" si="22"/>
        <v>79200</v>
      </c>
      <c r="K283" s="276">
        <v>9</v>
      </c>
      <c r="L283" s="283">
        <f>'JANUARI 2023'!G264+'FEBRUARI 2023'!G275+'MARET 2023'!G274+'APRIL 2023'!G276+'MEI 2023'!G277+'JUNI 2023'!G283+'AGUSTUS 2023'!G283</f>
        <v>20</v>
      </c>
    </row>
    <row r="284" spans="1:12" x14ac:dyDescent="0.25">
      <c r="A284" s="2">
        <v>22</v>
      </c>
      <c r="B284" s="10" t="s">
        <v>206</v>
      </c>
      <c r="C284" s="31" t="s">
        <v>18</v>
      </c>
      <c r="D284" s="16">
        <f>'JULI 2023'!H285</f>
        <v>450</v>
      </c>
      <c r="E284" s="139"/>
      <c r="F284" s="16">
        <f t="shared" si="20"/>
        <v>450</v>
      </c>
      <c r="G284" s="95">
        <f t="shared" si="21"/>
        <v>0</v>
      </c>
      <c r="H284" s="16">
        <v>450</v>
      </c>
      <c r="I284" s="16">
        <v>1942.5</v>
      </c>
      <c r="J284" s="100">
        <f t="shared" si="22"/>
        <v>874125</v>
      </c>
      <c r="K284" s="278">
        <v>64</v>
      </c>
      <c r="L284" s="283">
        <f>'JANUARI 2023'!G265+'FEBRUARI 2023'!G276+'MARET 2023'!G275+'APRIL 2023'!G277+'MEI 2023'!G278+'JUNI 2023'!G284+'AGUSTUS 2023'!G284</f>
        <v>200</v>
      </c>
    </row>
    <row r="285" spans="1:12" x14ac:dyDescent="0.25">
      <c r="A285" s="2">
        <v>23</v>
      </c>
      <c r="B285" s="33" t="s">
        <v>224</v>
      </c>
      <c r="C285" s="35" t="s">
        <v>18</v>
      </c>
      <c r="D285" s="16">
        <f>'JULI 2023'!H286</f>
        <v>140</v>
      </c>
      <c r="E285" s="139"/>
      <c r="F285" s="16">
        <f t="shared" si="20"/>
        <v>140</v>
      </c>
      <c r="G285" s="95">
        <f t="shared" si="21"/>
        <v>140</v>
      </c>
      <c r="H285" s="16"/>
      <c r="I285" s="16">
        <v>1650</v>
      </c>
      <c r="J285" s="100">
        <f t="shared" si="22"/>
        <v>0</v>
      </c>
      <c r="K285" s="278"/>
      <c r="L285" s="283">
        <f>'JANUARI 2023'!G266+'FEBRUARI 2023'!G277+'MARET 2023'!G276+'APRIL 2023'!G278+'MEI 2023'!G279+'JUNI 2023'!G285+'AGUSTUS 2023'!G285</f>
        <v>140</v>
      </c>
    </row>
    <row r="286" spans="1:12" x14ac:dyDescent="0.25">
      <c r="A286" s="2">
        <v>24</v>
      </c>
      <c r="B286" s="10" t="s">
        <v>207</v>
      </c>
      <c r="C286" s="31" t="s">
        <v>18</v>
      </c>
      <c r="D286" s="16">
        <f>'JULI 2023'!H287</f>
        <v>0</v>
      </c>
      <c r="E286" s="139">
        <v>500</v>
      </c>
      <c r="F286" s="16">
        <f t="shared" si="20"/>
        <v>500</v>
      </c>
      <c r="G286" s="95">
        <f t="shared" si="21"/>
        <v>0</v>
      </c>
      <c r="H286" s="16">
        <v>500</v>
      </c>
      <c r="I286" s="10">
        <v>1165.5</v>
      </c>
      <c r="J286" s="100">
        <f t="shared" si="22"/>
        <v>582750</v>
      </c>
      <c r="K286" s="278">
        <v>16</v>
      </c>
      <c r="L286" s="283">
        <f>'JANUARI 2023'!G267+'FEBRUARI 2023'!G278+'MARET 2023'!G277+'APRIL 2023'!G279+'MEI 2023'!G280+'JUNI 2023'!G286+'AGUSTUS 2023'!G286</f>
        <v>430</v>
      </c>
    </row>
    <row r="287" spans="1:12" x14ac:dyDescent="0.25">
      <c r="A287" s="9">
        <v>25</v>
      </c>
      <c r="B287" s="7" t="s">
        <v>208</v>
      </c>
      <c r="C287" s="32" t="s">
        <v>18</v>
      </c>
      <c r="D287" s="16">
        <f>'JULI 2023'!H288</f>
        <v>690</v>
      </c>
      <c r="E287" s="139"/>
      <c r="F287" s="16">
        <f t="shared" si="20"/>
        <v>690</v>
      </c>
      <c r="G287" s="95">
        <f t="shared" si="21"/>
        <v>0</v>
      </c>
      <c r="H287" s="16">
        <v>690</v>
      </c>
      <c r="I287" s="10">
        <v>515.45000000000005</v>
      </c>
      <c r="J287" s="100">
        <f t="shared" si="22"/>
        <v>355660.50000000006</v>
      </c>
      <c r="K287" s="276">
        <f>H284</f>
        <v>450</v>
      </c>
      <c r="L287" s="283">
        <f>'JANUARI 2023'!G268+'FEBRUARI 2023'!G279+'MARET 2023'!G278+'APRIL 2023'!G280+'MEI 2023'!G281+'JUNI 2023'!G287+'AGUSTUS 2023'!G287</f>
        <v>0</v>
      </c>
    </row>
    <row r="288" spans="1:12" x14ac:dyDescent="0.25">
      <c r="A288" s="2">
        <v>26</v>
      </c>
      <c r="B288" s="7" t="s">
        <v>209</v>
      </c>
      <c r="C288" s="32" t="s">
        <v>18</v>
      </c>
      <c r="D288" s="16">
        <f>'JULI 2023'!H289</f>
        <v>200</v>
      </c>
      <c r="E288" s="139"/>
      <c r="F288" s="16">
        <f t="shared" si="20"/>
        <v>200</v>
      </c>
      <c r="G288" s="95">
        <f t="shared" si="21"/>
        <v>0</v>
      </c>
      <c r="H288" s="16">
        <v>200</v>
      </c>
      <c r="I288" s="16">
        <v>1200</v>
      </c>
      <c r="J288" s="100">
        <f t="shared" si="22"/>
        <v>240000</v>
      </c>
      <c r="K288" s="276">
        <f t="shared" ref="K288:K290" si="23">H286</f>
        <v>500</v>
      </c>
      <c r="L288" s="283">
        <f>'JANUARI 2023'!G269+'FEBRUARI 2023'!G280+'MARET 2023'!G279+'APRIL 2023'!G281+'MEI 2023'!G282+'JUNI 2023'!G288+'AGUSTUS 2023'!G288</f>
        <v>0</v>
      </c>
    </row>
    <row r="289" spans="1:12" x14ac:dyDescent="0.25">
      <c r="A289" s="2">
        <v>27</v>
      </c>
      <c r="B289" s="10" t="s">
        <v>210</v>
      </c>
      <c r="C289" s="31" t="s">
        <v>51</v>
      </c>
      <c r="D289" s="16">
        <f>'JULI 2023'!H290</f>
        <v>0</v>
      </c>
      <c r="E289" s="139"/>
      <c r="F289" s="16">
        <f t="shared" si="20"/>
        <v>0</v>
      </c>
      <c r="G289" s="95">
        <f t="shared" si="21"/>
        <v>0</v>
      </c>
      <c r="H289" s="16"/>
      <c r="I289" s="16">
        <v>80</v>
      </c>
      <c r="J289" s="100">
        <f t="shared" si="22"/>
        <v>0</v>
      </c>
      <c r="K289" s="276">
        <f t="shared" si="23"/>
        <v>690</v>
      </c>
      <c r="L289" s="283">
        <f>'JANUARI 2023'!G270+'FEBRUARI 2023'!G281+'MARET 2023'!G280+'APRIL 2023'!G282+'MEI 2023'!G283+'JUNI 2023'!G289+'AGUSTUS 2023'!G289</f>
        <v>19200</v>
      </c>
    </row>
    <row r="290" spans="1:12" x14ac:dyDescent="0.25">
      <c r="A290" s="2">
        <v>28</v>
      </c>
      <c r="B290" s="7" t="s">
        <v>388</v>
      </c>
      <c r="C290" s="32" t="s">
        <v>51</v>
      </c>
      <c r="D290" s="16">
        <f>'JULI 2023'!H291</f>
        <v>15400</v>
      </c>
      <c r="E290" s="139"/>
      <c r="F290" s="16">
        <f t="shared" si="20"/>
        <v>15400</v>
      </c>
      <c r="G290" s="95">
        <f t="shared" si="21"/>
        <v>15400</v>
      </c>
      <c r="H290" s="16"/>
      <c r="I290" s="16">
        <v>138.75</v>
      </c>
      <c r="J290" s="100">
        <f t="shared" si="22"/>
        <v>0</v>
      </c>
      <c r="K290" s="276">
        <f t="shared" si="23"/>
        <v>200</v>
      </c>
      <c r="L290" s="283">
        <f>'JANUARI 2023'!G271+'FEBRUARI 2023'!G282+'MARET 2023'!G281+'APRIL 2023'!G283+'MEI 2023'!G284+'JUNI 2023'!G290+'AGUSTUS 2023'!G290</f>
        <v>87400</v>
      </c>
    </row>
    <row r="291" spans="1:12" x14ac:dyDescent="0.25">
      <c r="A291" s="2">
        <v>29</v>
      </c>
      <c r="B291" s="33" t="s">
        <v>213</v>
      </c>
      <c r="C291" s="31" t="s">
        <v>51</v>
      </c>
      <c r="D291" s="16">
        <f>'JULI 2023'!H292</f>
        <v>10000</v>
      </c>
      <c r="E291" s="139"/>
      <c r="F291" s="16">
        <f t="shared" si="20"/>
        <v>10000</v>
      </c>
      <c r="G291" s="95">
        <f t="shared" si="21"/>
        <v>0</v>
      </c>
      <c r="H291" s="16">
        <v>10000</v>
      </c>
      <c r="I291" s="16">
        <v>50</v>
      </c>
      <c r="J291" s="100">
        <f t="shared" si="22"/>
        <v>500000</v>
      </c>
      <c r="K291" s="276">
        <v>24000</v>
      </c>
      <c r="L291" s="283">
        <f>'JANUARI 2023'!G272+'FEBRUARI 2023'!G283+'MARET 2023'!G282+'APRIL 2023'!G284+'MEI 2023'!G285+'JUNI 2023'!G291+'AGUSTUS 2023'!G291</f>
        <v>0</v>
      </c>
    </row>
    <row r="292" spans="1:12" x14ac:dyDescent="0.25">
      <c r="A292" s="2">
        <v>30</v>
      </c>
      <c r="B292" s="10" t="s">
        <v>214</v>
      </c>
      <c r="C292" s="31" t="s">
        <v>51</v>
      </c>
      <c r="D292" s="16">
        <f>'JULI 2023'!H293</f>
        <v>20000</v>
      </c>
      <c r="E292" s="139"/>
      <c r="F292" s="16">
        <f t="shared" si="20"/>
        <v>20000</v>
      </c>
      <c r="G292" s="95">
        <f t="shared" si="21"/>
        <v>0</v>
      </c>
      <c r="H292" s="16">
        <v>20000</v>
      </c>
      <c r="I292" s="16">
        <v>50</v>
      </c>
      <c r="J292" s="100">
        <f t="shared" si="22"/>
        <v>1000000</v>
      </c>
      <c r="K292" s="276">
        <f>H290</f>
        <v>0</v>
      </c>
      <c r="L292" s="283">
        <f>'JANUARI 2023'!G273+'FEBRUARI 2023'!G284+'MARET 2023'!G283+'APRIL 2023'!G285+'MEI 2023'!G286+'JUNI 2023'!G292+'AGUSTUS 2023'!G292</f>
        <v>0</v>
      </c>
    </row>
    <row r="293" spans="1:12" x14ac:dyDescent="0.25">
      <c r="A293" s="9">
        <v>31</v>
      </c>
      <c r="B293" s="10" t="s">
        <v>215</v>
      </c>
      <c r="C293" s="31" t="s">
        <v>51</v>
      </c>
      <c r="D293" s="16">
        <f>'JULI 2023'!H294</f>
        <v>9000</v>
      </c>
      <c r="E293" s="154"/>
      <c r="F293" s="16">
        <f t="shared" si="20"/>
        <v>9000</v>
      </c>
      <c r="G293" s="95">
        <f t="shared" si="21"/>
        <v>0</v>
      </c>
      <c r="H293" s="16">
        <v>9000</v>
      </c>
      <c r="I293" s="16">
        <v>50</v>
      </c>
      <c r="J293" s="100">
        <f t="shared" si="22"/>
        <v>450000</v>
      </c>
      <c r="K293" s="276">
        <f t="shared" ref="K293:K296" si="24">H291</f>
        <v>10000</v>
      </c>
      <c r="L293" s="283">
        <f>'JANUARI 2023'!G274+'FEBRUARI 2023'!G285+'MARET 2023'!G284+'APRIL 2023'!G286+'MEI 2023'!G287+'JUNI 2023'!G293+'AGUSTUS 2023'!G293</f>
        <v>0</v>
      </c>
    </row>
    <row r="294" spans="1:12" x14ac:dyDescent="0.25">
      <c r="A294" s="2">
        <v>32</v>
      </c>
      <c r="B294" s="33" t="s">
        <v>216</v>
      </c>
      <c r="C294" s="31" t="s">
        <v>51</v>
      </c>
      <c r="D294" s="16">
        <f>'JULI 2023'!H295</f>
        <v>15000</v>
      </c>
      <c r="E294" s="139"/>
      <c r="F294" s="16">
        <f t="shared" si="20"/>
        <v>15000</v>
      </c>
      <c r="G294" s="95">
        <f t="shared" si="21"/>
        <v>0</v>
      </c>
      <c r="H294" s="16">
        <v>15000</v>
      </c>
      <c r="I294" s="16">
        <v>50</v>
      </c>
      <c r="J294" s="100">
        <f t="shared" si="22"/>
        <v>750000</v>
      </c>
      <c r="K294" s="276">
        <f t="shared" si="24"/>
        <v>20000</v>
      </c>
      <c r="L294" s="283">
        <f>'JANUARI 2023'!G275+'FEBRUARI 2023'!G286+'MARET 2023'!G285+'APRIL 2023'!G287+'MEI 2023'!G288+'JUNI 2023'!G294+'AGUSTUS 2023'!G294</f>
        <v>0</v>
      </c>
    </row>
    <row r="295" spans="1:12" x14ac:dyDescent="0.25">
      <c r="A295" s="2">
        <v>33</v>
      </c>
      <c r="B295" s="10" t="s">
        <v>217</v>
      </c>
      <c r="C295" s="31" t="s">
        <v>18</v>
      </c>
      <c r="D295" s="16">
        <f>'JULI 2023'!H296</f>
        <v>2300</v>
      </c>
      <c r="E295" s="139">
        <v>1000</v>
      </c>
      <c r="F295" s="16">
        <f t="shared" si="20"/>
        <v>3300</v>
      </c>
      <c r="G295" s="95">
        <f t="shared" si="21"/>
        <v>600</v>
      </c>
      <c r="H295" s="16">
        <v>2700</v>
      </c>
      <c r="I295" s="16">
        <v>255.3</v>
      </c>
      <c r="J295" s="100">
        <f t="shared" si="22"/>
        <v>689310</v>
      </c>
      <c r="K295" s="276">
        <f t="shared" si="24"/>
        <v>9000</v>
      </c>
      <c r="L295" s="283">
        <f>'JANUARI 2023'!G276+'FEBRUARI 2023'!G287+'MARET 2023'!G286+'APRIL 2023'!G288+'MEI 2023'!G289+'JUNI 2023'!G295+'AGUSTUS 2023'!G295</f>
        <v>3600</v>
      </c>
    </row>
    <row r="296" spans="1:12" x14ac:dyDescent="0.25">
      <c r="A296" s="2">
        <v>34</v>
      </c>
      <c r="B296" s="33" t="s">
        <v>360</v>
      </c>
      <c r="C296" s="34" t="s">
        <v>51</v>
      </c>
      <c r="D296" s="16">
        <f>'JULI 2023'!H297</f>
        <v>50</v>
      </c>
      <c r="E296" s="139"/>
      <c r="F296" s="16">
        <f t="shared" si="20"/>
        <v>50</v>
      </c>
      <c r="G296" s="95">
        <f t="shared" si="21"/>
        <v>0</v>
      </c>
      <c r="H296" s="16">
        <v>50</v>
      </c>
      <c r="I296" s="16">
        <v>4000</v>
      </c>
      <c r="J296" s="100">
        <f t="shared" si="22"/>
        <v>200000</v>
      </c>
      <c r="K296" s="276">
        <f t="shared" si="24"/>
        <v>15000</v>
      </c>
      <c r="L296" s="283">
        <f>'JANUARI 2023'!G277+'FEBRUARI 2023'!G288+'MARET 2023'!G287+'APRIL 2023'!G289+'MEI 2023'!G290+'JUNI 2023'!G296+'AGUSTUS 2023'!G296</f>
        <v>0</v>
      </c>
    </row>
    <row r="297" spans="1:12" x14ac:dyDescent="0.25">
      <c r="A297" s="2">
        <v>35</v>
      </c>
      <c r="B297" s="12" t="s">
        <v>219</v>
      </c>
      <c r="C297" s="34" t="s">
        <v>51</v>
      </c>
      <c r="D297" s="16">
        <f>'JULI 2023'!H298</f>
        <v>120</v>
      </c>
      <c r="E297" s="139"/>
      <c r="F297" s="16">
        <f t="shared" si="20"/>
        <v>120</v>
      </c>
      <c r="G297" s="95">
        <f t="shared" si="21"/>
        <v>0</v>
      </c>
      <c r="H297" s="16">
        <v>120</v>
      </c>
      <c r="I297" s="16">
        <v>300</v>
      </c>
      <c r="J297" s="100">
        <f t="shared" si="22"/>
        <v>36000</v>
      </c>
      <c r="K297" s="279">
        <v>1300</v>
      </c>
      <c r="L297" s="283">
        <f>'JANUARI 2023'!G278+'FEBRUARI 2023'!G289+'MARET 2023'!G288+'APRIL 2023'!G290+'MEI 2023'!G291+'JUNI 2023'!G297+'AGUSTUS 2023'!G297</f>
        <v>0</v>
      </c>
    </row>
    <row r="298" spans="1:12" x14ac:dyDescent="0.25">
      <c r="A298" s="2">
        <v>36</v>
      </c>
      <c r="B298" s="12" t="s">
        <v>220</v>
      </c>
      <c r="C298" s="34" t="s">
        <v>51</v>
      </c>
      <c r="D298" s="16">
        <f>'JULI 2023'!H299</f>
        <v>3760</v>
      </c>
      <c r="E298" s="139"/>
      <c r="F298" s="16">
        <f t="shared" si="20"/>
        <v>3760</v>
      </c>
      <c r="G298" s="95">
        <f t="shared" si="21"/>
        <v>0</v>
      </c>
      <c r="H298" s="16">
        <v>3760</v>
      </c>
      <c r="I298" s="16">
        <v>165</v>
      </c>
      <c r="J298" s="100">
        <f t="shared" si="22"/>
        <v>620400</v>
      </c>
      <c r="K298" s="276">
        <f>H296</f>
        <v>50</v>
      </c>
      <c r="L298" s="283">
        <f>'JANUARI 2023'!G279+'FEBRUARI 2023'!G290+'MARET 2023'!G289+'APRIL 2023'!G291+'MEI 2023'!G292+'JUNI 2023'!G298+'AGUSTUS 2023'!G298</f>
        <v>20</v>
      </c>
    </row>
    <row r="299" spans="1:12" x14ac:dyDescent="0.25">
      <c r="A299" s="9">
        <v>37</v>
      </c>
      <c r="B299" s="12" t="s">
        <v>221</v>
      </c>
      <c r="C299" s="34" t="s">
        <v>51</v>
      </c>
      <c r="D299" s="16">
        <f>'JULI 2023'!H300</f>
        <v>40236</v>
      </c>
      <c r="E299" s="139"/>
      <c r="F299" s="16">
        <f t="shared" si="20"/>
        <v>40236</v>
      </c>
      <c r="G299" s="95">
        <f t="shared" si="21"/>
        <v>0</v>
      </c>
      <c r="H299" s="16">
        <v>40236</v>
      </c>
      <c r="I299" s="16">
        <v>99.9</v>
      </c>
      <c r="J299" s="100">
        <f t="shared" si="22"/>
        <v>4019576.4000000004</v>
      </c>
      <c r="K299" s="276">
        <f>H297</f>
        <v>120</v>
      </c>
      <c r="L299" s="283">
        <f>'JANUARI 2023'!G280+'FEBRUARI 2023'!G291+'MARET 2023'!G290+'APRIL 2023'!G292+'MEI 2023'!G293+'JUNI 2023'!G299+'AGUSTUS 2023'!G299</f>
        <v>20520</v>
      </c>
    </row>
    <row r="300" spans="1:12" x14ac:dyDescent="0.25">
      <c r="A300" s="2">
        <v>38</v>
      </c>
      <c r="B300" s="33" t="s">
        <v>222</v>
      </c>
      <c r="C300" s="34" t="s">
        <v>18</v>
      </c>
      <c r="D300" s="16">
        <f>'JULI 2023'!H301</f>
        <v>300</v>
      </c>
      <c r="E300" s="139"/>
      <c r="F300" s="16">
        <f t="shared" si="20"/>
        <v>300</v>
      </c>
      <c r="G300" s="95">
        <f t="shared" si="21"/>
        <v>0</v>
      </c>
      <c r="H300" s="16">
        <v>300</v>
      </c>
      <c r="I300" s="16">
        <v>2420</v>
      </c>
      <c r="J300" s="100">
        <f t="shared" si="22"/>
        <v>726000</v>
      </c>
      <c r="K300" s="279">
        <v>3800</v>
      </c>
      <c r="L300" s="283">
        <f>'JANUARI 2023'!G281+'FEBRUARI 2023'!G292+'MARET 2023'!G291+'APRIL 2023'!G293+'MEI 2023'!G294+'JUNI 2023'!G300+'AGUSTUS 2023'!G300</f>
        <v>0</v>
      </c>
    </row>
    <row r="301" spans="1:12" x14ac:dyDescent="0.25">
      <c r="A301" s="2">
        <v>39</v>
      </c>
      <c r="B301" s="33" t="s">
        <v>223</v>
      </c>
      <c r="C301" s="35" t="s">
        <v>51</v>
      </c>
      <c r="D301" s="16">
        <f>'JULI 2023'!H302</f>
        <v>1500</v>
      </c>
      <c r="E301" s="139"/>
      <c r="F301" s="16">
        <f t="shared" si="20"/>
        <v>1500</v>
      </c>
      <c r="G301" s="95">
        <f t="shared" si="21"/>
        <v>0</v>
      </c>
      <c r="H301" s="16">
        <v>1500</v>
      </c>
      <c r="I301" s="16">
        <v>400</v>
      </c>
      <c r="J301" s="100">
        <f t="shared" si="22"/>
        <v>600000</v>
      </c>
      <c r="K301" s="276">
        <f>H299</f>
        <v>40236</v>
      </c>
      <c r="L301" s="283">
        <f>'JANUARI 2023'!G282+'FEBRUARI 2023'!G293+'MARET 2023'!G292+'APRIL 2023'!G294+'MEI 2023'!G295+'JUNI 2023'!G301+'AGUSTUS 2023'!G301</f>
        <v>0</v>
      </c>
    </row>
    <row r="302" spans="1:12" x14ac:dyDescent="0.25">
      <c r="A302" s="2">
        <v>40</v>
      </c>
      <c r="B302" s="12" t="s">
        <v>293</v>
      </c>
      <c r="C302" s="34" t="s">
        <v>18</v>
      </c>
      <c r="D302" s="16">
        <f>'JULI 2023'!H303</f>
        <v>201</v>
      </c>
      <c r="E302" s="154"/>
      <c r="F302" s="16">
        <f t="shared" si="20"/>
        <v>201</v>
      </c>
      <c r="G302" s="95">
        <f t="shared" si="21"/>
        <v>14</v>
      </c>
      <c r="H302" s="16">
        <v>187</v>
      </c>
      <c r="I302" s="16">
        <v>11100</v>
      </c>
      <c r="J302" s="100">
        <f t="shared" si="22"/>
        <v>2075700</v>
      </c>
      <c r="K302" s="276">
        <f t="shared" ref="K302" si="25">H300</f>
        <v>300</v>
      </c>
      <c r="L302" s="283">
        <f>'JANUARI 2023'!G283+'FEBRUARI 2023'!G294+'MARET 2023'!G293+'APRIL 2023'!G295+'MEI 2023'!G296+'JUNI 2023'!G302+'AGUSTUS 2023'!G302</f>
        <v>267</v>
      </c>
    </row>
    <row r="303" spans="1:12" x14ac:dyDescent="0.25">
      <c r="A303" s="2">
        <v>41</v>
      </c>
      <c r="B303" s="33" t="s">
        <v>225</v>
      </c>
      <c r="C303" s="34" t="s">
        <v>18</v>
      </c>
      <c r="D303" s="16">
        <f>'JULI 2023'!H304</f>
        <v>250</v>
      </c>
      <c r="E303" s="139"/>
      <c r="F303" s="16">
        <f t="shared" si="20"/>
        <v>250</v>
      </c>
      <c r="G303" s="95">
        <f t="shared" si="21"/>
        <v>0</v>
      </c>
      <c r="H303" s="16">
        <v>250</v>
      </c>
      <c r="I303" s="16">
        <v>3000</v>
      </c>
      <c r="J303" s="100">
        <f t="shared" si="22"/>
        <v>750000</v>
      </c>
      <c r="K303" s="276">
        <f>H302</f>
        <v>187</v>
      </c>
      <c r="L303" s="283">
        <f>'JANUARI 2023'!G284+'FEBRUARI 2023'!G295+'MARET 2023'!G294+'APRIL 2023'!G296+'MEI 2023'!G297+'JUNI 2023'!G303+'AGUSTUS 2023'!G303</f>
        <v>200</v>
      </c>
    </row>
    <row r="304" spans="1:12" x14ac:dyDescent="0.25">
      <c r="A304" s="2">
        <v>42</v>
      </c>
      <c r="B304" s="33" t="s">
        <v>431</v>
      </c>
      <c r="C304" s="34" t="s">
        <v>129</v>
      </c>
      <c r="D304" s="16">
        <f>'JULI 2023'!H305</f>
        <v>30</v>
      </c>
      <c r="E304" s="139">
        <v>150</v>
      </c>
      <c r="F304" s="16">
        <f t="shared" si="20"/>
        <v>180</v>
      </c>
      <c r="G304" s="95">
        <f t="shared" si="21"/>
        <v>72</v>
      </c>
      <c r="H304" s="16">
        <v>108</v>
      </c>
      <c r="I304" s="16">
        <v>135</v>
      </c>
      <c r="J304" s="100">
        <f t="shared" si="22"/>
        <v>14580</v>
      </c>
      <c r="K304" s="276">
        <f>H285</f>
        <v>0</v>
      </c>
      <c r="L304" s="283">
        <f>'JANUARI 2023'!G285+'FEBRUARI 2023'!G296+'MARET 2023'!G295+'APRIL 2023'!G297+'MEI 2023'!G298+'JUNI 2023'!G304+'AGUSTUS 2023'!G304</f>
        <v>451</v>
      </c>
    </row>
    <row r="305" spans="1:17" x14ac:dyDescent="0.25">
      <c r="A305" s="9">
        <v>43</v>
      </c>
      <c r="B305" s="12" t="s">
        <v>91</v>
      </c>
      <c r="C305" s="35" t="s">
        <v>18</v>
      </c>
      <c r="D305" s="16">
        <f>'JULI 2023'!H306</f>
        <v>27</v>
      </c>
      <c r="E305" s="139"/>
      <c r="F305" s="16">
        <f t="shared" si="20"/>
        <v>27</v>
      </c>
      <c r="G305" s="95">
        <f t="shared" si="21"/>
        <v>0</v>
      </c>
      <c r="H305" s="16">
        <v>27</v>
      </c>
      <c r="I305" s="16">
        <v>8500</v>
      </c>
      <c r="J305" s="100">
        <f t="shared" si="22"/>
        <v>229500</v>
      </c>
      <c r="K305" s="279">
        <v>800</v>
      </c>
      <c r="L305" s="283">
        <f>'JANUARI 2023'!G286+'FEBRUARI 2023'!G297+'MARET 2023'!G296+'APRIL 2023'!G298+'MEI 2023'!G299+'JUNI 2023'!G305+'AGUSTUS 2023'!G305</f>
        <v>9</v>
      </c>
    </row>
    <row r="306" spans="1:17" x14ac:dyDescent="0.25">
      <c r="A306" s="2">
        <v>44</v>
      </c>
      <c r="B306" s="33" t="s">
        <v>249</v>
      </c>
      <c r="C306" s="35" t="s">
        <v>70</v>
      </c>
      <c r="D306" s="16">
        <f>'JULI 2023'!H307</f>
        <v>160</v>
      </c>
      <c r="E306" s="145"/>
      <c r="F306" s="16">
        <f t="shared" si="20"/>
        <v>160</v>
      </c>
      <c r="G306" s="95">
        <f t="shared" si="21"/>
        <v>0</v>
      </c>
      <c r="H306" s="16">
        <v>160</v>
      </c>
      <c r="I306" s="16">
        <v>910</v>
      </c>
      <c r="J306" s="100">
        <f t="shared" si="22"/>
        <v>145600</v>
      </c>
      <c r="K306" s="279">
        <v>205</v>
      </c>
      <c r="L306" s="283">
        <f>'JANUARI 2023'!G287+'FEBRUARI 2023'!G298+'MARET 2023'!G297+'APRIL 2023'!G299+'MEI 2023'!G300+'JUNI 2023'!G306+'AGUSTUS 2023'!G306</f>
        <v>0</v>
      </c>
    </row>
    <row r="307" spans="1:17" x14ac:dyDescent="0.25">
      <c r="A307" s="2">
        <v>45</v>
      </c>
      <c r="B307" s="33" t="s">
        <v>257</v>
      </c>
      <c r="C307" s="35" t="s">
        <v>18</v>
      </c>
      <c r="D307" s="16">
        <f>'JULI 2023'!H308</f>
        <v>800</v>
      </c>
      <c r="E307" s="145"/>
      <c r="F307" s="16">
        <f t="shared" si="20"/>
        <v>800</v>
      </c>
      <c r="G307" s="95">
        <f t="shared" si="21"/>
        <v>0</v>
      </c>
      <c r="H307" s="16">
        <v>800</v>
      </c>
      <c r="I307" s="8">
        <v>7215</v>
      </c>
      <c r="J307" s="117">
        <f t="shared" si="22"/>
        <v>5772000</v>
      </c>
      <c r="K307" s="280">
        <v>38</v>
      </c>
      <c r="L307" s="283">
        <f>'JANUARI 2023'!G288+'FEBRUARI 2023'!G299+'MARET 2023'!G298+'APRIL 2023'!G300+'MEI 2023'!G301+'JUNI 2023'!G307+'AGUSTUS 2023'!G307</f>
        <v>1000</v>
      </c>
    </row>
    <row r="308" spans="1:17" x14ac:dyDescent="0.25">
      <c r="A308" s="2">
        <v>46</v>
      </c>
      <c r="B308" s="33" t="s">
        <v>272</v>
      </c>
      <c r="C308" s="34" t="s">
        <v>18</v>
      </c>
      <c r="D308" s="16">
        <f>'JULI 2023'!H309</f>
        <v>432</v>
      </c>
      <c r="E308" s="139"/>
      <c r="F308" s="16">
        <f t="shared" si="20"/>
        <v>432</v>
      </c>
      <c r="G308" s="95">
        <f t="shared" si="21"/>
        <v>0</v>
      </c>
      <c r="H308" s="16">
        <v>432</v>
      </c>
      <c r="I308" s="16">
        <v>777</v>
      </c>
      <c r="J308" s="95">
        <f t="shared" si="22"/>
        <v>335664</v>
      </c>
      <c r="K308" s="280">
        <v>160</v>
      </c>
      <c r="L308" s="283">
        <f>'JANUARI 2023'!G289+'FEBRUARI 2023'!G300+'MARET 2023'!G299+'APRIL 2023'!G301+'MEI 2023'!G302+'JUNI 2023'!G308+'AGUSTUS 2023'!G308</f>
        <v>696</v>
      </c>
    </row>
    <row r="309" spans="1:17" x14ac:dyDescent="0.25">
      <c r="A309" s="2">
        <v>47</v>
      </c>
      <c r="B309" s="33" t="s">
        <v>273</v>
      </c>
      <c r="C309" s="34" t="s">
        <v>18</v>
      </c>
      <c r="D309" s="16">
        <f>'JULI 2023'!H310</f>
        <v>2076</v>
      </c>
      <c r="E309" s="139"/>
      <c r="F309" s="16">
        <f t="shared" si="20"/>
        <v>2076</v>
      </c>
      <c r="G309" s="95">
        <f t="shared" si="21"/>
        <v>0</v>
      </c>
      <c r="H309" s="16">
        <v>2076</v>
      </c>
      <c r="I309" s="16">
        <v>225</v>
      </c>
      <c r="J309" s="95">
        <f t="shared" si="22"/>
        <v>467100</v>
      </c>
      <c r="K309" s="281">
        <v>500</v>
      </c>
      <c r="L309" s="283">
        <f>'JANUARI 2023'!G290+'FEBRUARI 2023'!G301+'MARET 2023'!G300+'APRIL 2023'!G302+'MEI 2023'!G303+'JUNI 2023'!G309+'AGUSTUS 2023'!G309</f>
        <v>0</v>
      </c>
    </row>
    <row r="310" spans="1:17" x14ac:dyDescent="0.25">
      <c r="A310" s="2">
        <v>48</v>
      </c>
      <c r="B310" s="33" t="s">
        <v>274</v>
      </c>
      <c r="C310" s="34" t="s">
        <v>18</v>
      </c>
      <c r="D310" s="16">
        <f>'JULI 2023'!H311</f>
        <v>3692</v>
      </c>
      <c r="E310" s="139"/>
      <c r="F310" s="16">
        <f t="shared" si="20"/>
        <v>3692</v>
      </c>
      <c r="G310" s="95">
        <f t="shared" si="21"/>
        <v>0</v>
      </c>
      <c r="H310" s="16">
        <v>3692</v>
      </c>
      <c r="I310" s="16">
        <v>225</v>
      </c>
      <c r="J310" s="95">
        <f t="shared" si="22"/>
        <v>830700</v>
      </c>
      <c r="K310" s="93"/>
      <c r="L310" s="283">
        <f>'JANUARI 2023'!G291+'FEBRUARI 2023'!G302+'MARET 2023'!G301+'APRIL 2023'!G303+'MEI 2023'!G304+'JUNI 2023'!G310+'AGUSTUS 2023'!G310</f>
        <v>0</v>
      </c>
    </row>
    <row r="311" spans="1:17" x14ac:dyDescent="0.25">
      <c r="A311" s="9">
        <v>49</v>
      </c>
      <c r="B311" s="33" t="s">
        <v>275</v>
      </c>
      <c r="C311" s="34" t="s">
        <v>18</v>
      </c>
      <c r="D311" s="16">
        <f>'JULI 2023'!H312</f>
        <v>192</v>
      </c>
      <c r="E311" s="139"/>
      <c r="F311" s="16">
        <f t="shared" si="20"/>
        <v>192</v>
      </c>
      <c r="G311" s="95">
        <f t="shared" si="21"/>
        <v>0</v>
      </c>
      <c r="H311" s="16">
        <v>192</v>
      </c>
      <c r="I311" s="16">
        <v>225</v>
      </c>
      <c r="J311" s="95">
        <f t="shared" si="22"/>
        <v>43200</v>
      </c>
      <c r="K311" s="93"/>
      <c r="L311" s="283">
        <f>'JANUARI 2023'!G292+'FEBRUARI 2023'!G303+'MARET 2023'!G302+'APRIL 2023'!G304+'MEI 2023'!G305+'JUNI 2023'!G311+'AGUSTUS 2023'!G311</f>
        <v>0</v>
      </c>
    </row>
    <row r="312" spans="1:17" x14ac:dyDescent="0.25">
      <c r="A312" s="2">
        <v>50</v>
      </c>
      <c r="B312" s="33" t="s">
        <v>276</v>
      </c>
      <c r="C312" s="34" t="s">
        <v>18</v>
      </c>
      <c r="D312" s="16">
        <f>'JULI 2023'!H313</f>
        <v>300</v>
      </c>
      <c r="E312" s="139"/>
      <c r="F312" s="16">
        <f t="shared" si="20"/>
        <v>300</v>
      </c>
      <c r="G312" s="95">
        <f t="shared" si="21"/>
        <v>0</v>
      </c>
      <c r="H312" s="16">
        <v>300</v>
      </c>
      <c r="I312" s="16">
        <v>225</v>
      </c>
      <c r="J312" s="95">
        <f t="shared" si="22"/>
        <v>67500</v>
      </c>
      <c r="K312" s="93"/>
      <c r="L312" s="283">
        <f>'JANUARI 2023'!G293+'FEBRUARI 2023'!G304+'MARET 2023'!G303+'APRIL 2023'!G305+'MEI 2023'!G306+'JUNI 2023'!G312+'AGUSTUS 2023'!G312</f>
        <v>0</v>
      </c>
    </row>
    <row r="313" spans="1:17" x14ac:dyDescent="0.25">
      <c r="A313" s="2">
        <v>51</v>
      </c>
      <c r="B313" s="33" t="s">
        <v>277</v>
      </c>
      <c r="C313" s="34" t="s">
        <v>51</v>
      </c>
      <c r="D313" s="16">
        <f>'JULI 2023'!H314</f>
        <v>4800</v>
      </c>
      <c r="E313" s="139"/>
      <c r="F313" s="16">
        <f t="shared" si="20"/>
        <v>4800</v>
      </c>
      <c r="G313" s="95">
        <f t="shared" si="21"/>
        <v>0</v>
      </c>
      <c r="H313" s="16">
        <v>4800</v>
      </c>
      <c r="I313" s="16">
        <v>1200</v>
      </c>
      <c r="J313" s="95">
        <f t="shared" si="22"/>
        <v>5760000</v>
      </c>
      <c r="K313" s="93"/>
      <c r="L313" s="283">
        <f>'JANUARI 2023'!G294+'FEBRUARI 2023'!G305+'MARET 2023'!G304+'APRIL 2023'!G306+'MEI 2023'!G307+'JUNI 2023'!G313+'AGUSTUS 2023'!G313</f>
        <v>200</v>
      </c>
    </row>
    <row r="314" spans="1:17" x14ac:dyDescent="0.25">
      <c r="A314" s="2">
        <v>52</v>
      </c>
      <c r="B314" s="267" t="s">
        <v>278</v>
      </c>
      <c r="C314" s="35" t="s">
        <v>51</v>
      </c>
      <c r="D314" s="16">
        <f>'JULI 2023'!H315</f>
        <v>3500</v>
      </c>
      <c r="E314" s="145"/>
      <c r="F314" s="16">
        <f t="shared" si="20"/>
        <v>3500</v>
      </c>
      <c r="G314" s="95">
        <f t="shared" si="21"/>
        <v>0</v>
      </c>
      <c r="H314" s="8">
        <v>3500</v>
      </c>
      <c r="I314" s="8">
        <v>1470.75</v>
      </c>
      <c r="J314" s="110">
        <f t="shared" si="22"/>
        <v>5147625</v>
      </c>
      <c r="K314" s="93"/>
      <c r="L314" s="283">
        <f>'JANUARI 2023'!G295+'FEBRUARI 2023'!G306+'MARET 2023'!G305+'APRIL 2023'!G307+'MEI 2023'!G308+'JUNI 2023'!G314+'AGUSTUS 2023'!G314</f>
        <v>250</v>
      </c>
    </row>
    <row r="315" spans="1:17" x14ac:dyDescent="0.25">
      <c r="A315" s="2">
        <v>53</v>
      </c>
      <c r="B315" s="13" t="s">
        <v>389</v>
      </c>
      <c r="C315" s="268" t="s">
        <v>51</v>
      </c>
      <c r="D315" s="16">
        <f>'JULI 2023'!H316</f>
        <v>200000</v>
      </c>
      <c r="E315" s="142"/>
      <c r="F315" s="16">
        <f t="shared" si="20"/>
        <v>200000</v>
      </c>
      <c r="G315" s="95">
        <f t="shared" si="21"/>
        <v>14400</v>
      </c>
      <c r="H315" s="17">
        <v>185600</v>
      </c>
      <c r="I315" s="8">
        <v>138.75</v>
      </c>
      <c r="J315" s="110">
        <f>H315*I315</f>
        <v>25752000</v>
      </c>
      <c r="K315" s="93"/>
      <c r="L315" s="284">
        <f>'JANUARI 2023'!G296+'FEBRUARI 2023'!G307+'MARET 2023'!G306+'APRIL 2023'!G308+'MEI 2023'!G309+'JUNI 2023'!G315+'AGUSTUS 2023'!G315</f>
        <v>14400</v>
      </c>
    </row>
    <row r="316" spans="1:17" x14ac:dyDescent="0.25">
      <c r="A316" s="375" t="s">
        <v>264</v>
      </c>
      <c r="B316" s="379"/>
      <c r="C316" s="379"/>
      <c r="D316" s="379"/>
      <c r="E316" s="379"/>
      <c r="F316" s="379"/>
      <c r="G316" s="379"/>
      <c r="H316" s="376"/>
      <c r="I316" s="417">
        <f>SUM(J263:J314)</f>
        <v>121948118.90000001</v>
      </c>
      <c r="J316" s="418"/>
      <c r="K316" s="418"/>
      <c r="L316" s="419"/>
    </row>
    <row r="317" spans="1:17" x14ac:dyDescent="0.25">
      <c r="K317" s="93"/>
    </row>
    <row r="318" spans="1:17" ht="15.75" x14ac:dyDescent="0.25">
      <c r="A318" s="377" t="s">
        <v>235</v>
      </c>
      <c r="B318" s="377"/>
      <c r="C318" s="377"/>
      <c r="D318" s="377"/>
      <c r="E318" s="377"/>
      <c r="F318" s="377"/>
      <c r="G318" s="377"/>
      <c r="H318" s="377"/>
      <c r="I318" s="377"/>
      <c r="J318" s="377"/>
    </row>
    <row r="319" spans="1:17" ht="15.75" x14ac:dyDescent="0.25">
      <c r="A319" s="377" t="s">
        <v>236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7" s="180" customFormat="1" ht="15.75" customHeight="1" x14ac:dyDescent="0.25">
      <c r="A320" s="378" t="str">
        <f>A200</f>
        <v>Bulan : AGUSTUS 2023</v>
      </c>
      <c r="B320" s="378"/>
      <c r="C320" s="378"/>
      <c r="D320" s="378"/>
      <c r="E320" s="378"/>
      <c r="F320" s="378"/>
      <c r="G320" s="378"/>
      <c r="H320" s="378"/>
      <c r="I320" s="378"/>
      <c r="J320" s="378"/>
      <c r="L320"/>
      <c r="M320"/>
      <c r="N320"/>
      <c r="O320"/>
      <c r="P320"/>
      <c r="Q320"/>
    </row>
    <row r="321" spans="1:17" s="180" customFormat="1" ht="15.75" customHeight="1" x14ac:dyDescent="0.25">
      <c r="A321" s="175" t="s">
        <v>372</v>
      </c>
      <c r="B321" s="175"/>
      <c r="C321" s="175"/>
      <c r="D321" s="175"/>
      <c r="E321" s="157"/>
      <c r="F321" s="175"/>
      <c r="G321" s="119"/>
      <c r="H321" s="175"/>
      <c r="I321" s="175"/>
      <c r="J321" s="119"/>
      <c r="L321"/>
      <c r="M321"/>
      <c r="N321"/>
      <c r="O321"/>
      <c r="P321"/>
      <c r="Q321"/>
    </row>
    <row r="322" spans="1:17" s="180" customFormat="1" x14ac:dyDescent="0.25">
      <c r="A322" s="175"/>
      <c r="B322" s="175"/>
      <c r="C322" s="175"/>
      <c r="D322" s="175"/>
      <c r="E322" s="157"/>
      <c r="F322" s="175"/>
      <c r="G322" s="119"/>
      <c r="H322" s="175"/>
      <c r="I322" s="175"/>
      <c r="J322" s="119"/>
      <c r="L322"/>
      <c r="M322"/>
      <c r="N322"/>
      <c r="O322"/>
      <c r="P322"/>
      <c r="Q322"/>
    </row>
    <row r="323" spans="1:17" s="180" customFormat="1" x14ac:dyDescent="0.25">
      <c r="A323" s="389" t="s">
        <v>3</v>
      </c>
      <c r="B323" s="389" t="s">
        <v>4</v>
      </c>
      <c r="C323" s="389" t="s">
        <v>153</v>
      </c>
      <c r="D323" s="1" t="s">
        <v>6</v>
      </c>
      <c r="E323" s="147" t="s">
        <v>7</v>
      </c>
      <c r="F323" s="389" t="s">
        <v>8</v>
      </c>
      <c r="G323" s="112" t="s">
        <v>7</v>
      </c>
      <c r="H323" s="389" t="s">
        <v>6</v>
      </c>
      <c r="I323" s="1" t="s">
        <v>263</v>
      </c>
      <c r="J323" s="112" t="s">
        <v>8</v>
      </c>
      <c r="L323"/>
      <c r="M323"/>
      <c r="N323"/>
      <c r="O323"/>
      <c r="P323"/>
      <c r="Q323"/>
    </row>
    <row r="324" spans="1:17" s="180" customFormat="1" x14ac:dyDescent="0.25">
      <c r="A324" s="390"/>
      <c r="B324" s="390"/>
      <c r="C324" s="390"/>
      <c r="D324" s="54" t="s">
        <v>237</v>
      </c>
      <c r="E324" s="140" t="s">
        <v>10</v>
      </c>
      <c r="F324" s="390"/>
      <c r="G324" s="120" t="s">
        <v>11</v>
      </c>
      <c r="H324" s="390"/>
      <c r="I324" s="54" t="s">
        <v>5</v>
      </c>
      <c r="J324" s="120" t="s">
        <v>263</v>
      </c>
      <c r="L324"/>
      <c r="M324"/>
      <c r="N324"/>
      <c r="O324"/>
      <c r="P324"/>
      <c r="Q324"/>
    </row>
    <row r="325" spans="1:17" s="180" customFormat="1" x14ac:dyDescent="0.25">
      <c r="A325" s="82">
        <v>1</v>
      </c>
      <c r="B325" s="82">
        <v>2</v>
      </c>
      <c r="C325" s="82">
        <v>3</v>
      </c>
      <c r="D325" s="3">
        <v>4</v>
      </c>
      <c r="E325" s="137">
        <v>5</v>
      </c>
      <c r="F325" s="82">
        <v>6</v>
      </c>
      <c r="G325" s="104">
        <v>7</v>
      </c>
      <c r="H325" s="82">
        <v>8</v>
      </c>
      <c r="I325" s="3">
        <v>9</v>
      </c>
      <c r="J325" s="104">
        <v>10</v>
      </c>
      <c r="L325"/>
      <c r="M325"/>
      <c r="N325"/>
      <c r="O325"/>
      <c r="P325"/>
      <c r="Q325"/>
    </row>
    <row r="326" spans="1:17" s="180" customFormat="1" x14ac:dyDescent="0.25">
      <c r="A326" s="2"/>
      <c r="B326" s="2"/>
      <c r="C326" s="2"/>
      <c r="D326" s="2"/>
      <c r="E326" s="156"/>
      <c r="F326" s="2"/>
      <c r="G326" s="133"/>
      <c r="H326" s="2"/>
      <c r="I326" s="5"/>
      <c r="J326" s="121"/>
      <c r="L326"/>
      <c r="M326"/>
      <c r="N326"/>
      <c r="O326"/>
      <c r="P326"/>
      <c r="Q326"/>
    </row>
    <row r="327" spans="1:17" s="180" customFormat="1" x14ac:dyDescent="0.25">
      <c r="A327" s="9">
        <v>1</v>
      </c>
      <c r="B327" s="10" t="s">
        <v>238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2</v>
      </c>
      <c r="B328" s="10" t="s">
        <v>239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>
        <v>3</v>
      </c>
      <c r="B329" s="10" t="s">
        <v>240</v>
      </c>
      <c r="C329" s="10"/>
      <c r="D329" s="7"/>
      <c r="E329" s="145"/>
      <c r="F329" s="8"/>
      <c r="G329" s="110"/>
      <c r="H329" s="8"/>
      <c r="I329" s="16"/>
      <c r="J329" s="118"/>
      <c r="L329"/>
      <c r="M329"/>
      <c r="N329"/>
      <c r="O329"/>
      <c r="P329"/>
      <c r="Q329"/>
    </row>
    <row r="330" spans="1:17" s="180" customFormat="1" x14ac:dyDescent="0.25">
      <c r="A330" s="9">
        <v>4</v>
      </c>
      <c r="B330" s="10" t="s">
        <v>241</v>
      </c>
      <c r="C330" s="9" t="s">
        <v>242</v>
      </c>
      <c r="D330" s="16">
        <f>'JULI 2023'!H331</f>
        <v>27</v>
      </c>
      <c r="E330" s="139">
        <v>25</v>
      </c>
      <c r="F330" s="16">
        <f>D330+E330</f>
        <v>52</v>
      </c>
      <c r="G330" s="95">
        <v>26</v>
      </c>
      <c r="H330" s="16">
        <f>F330-G330</f>
        <v>26</v>
      </c>
      <c r="I330" s="16">
        <v>1300500</v>
      </c>
      <c r="J330" s="118">
        <f>I330*H330</f>
        <v>33813000</v>
      </c>
      <c r="L330"/>
      <c r="M330"/>
      <c r="N330"/>
      <c r="O330"/>
      <c r="P330"/>
      <c r="Q330"/>
    </row>
    <row r="331" spans="1:17" s="180" customFormat="1" x14ac:dyDescent="0.25">
      <c r="A331" s="9">
        <v>5</v>
      </c>
      <c r="B331" s="10" t="s">
        <v>243</v>
      </c>
      <c r="C331" s="9" t="s">
        <v>242</v>
      </c>
      <c r="D331" s="16">
        <f>'JULI 2023'!H332</f>
        <v>20</v>
      </c>
      <c r="E331" s="139">
        <v>15</v>
      </c>
      <c r="F331" s="16">
        <f>D331+E331</f>
        <v>35</v>
      </c>
      <c r="G331" s="95">
        <v>18</v>
      </c>
      <c r="H331" s="16">
        <f>F331-G331</f>
        <v>17</v>
      </c>
      <c r="I331" s="16">
        <v>220500</v>
      </c>
      <c r="J331" s="118">
        <f>I331*H331</f>
        <v>3748500</v>
      </c>
      <c r="L331"/>
      <c r="M331"/>
      <c r="N331"/>
      <c r="O331"/>
      <c r="P331"/>
      <c r="Q331"/>
    </row>
    <row r="332" spans="1:17" s="180" customFormat="1" x14ac:dyDescent="0.25">
      <c r="A332" s="9">
        <v>6</v>
      </c>
      <c r="B332" s="10" t="s">
        <v>244</v>
      </c>
      <c r="C332" s="10"/>
      <c r="D332" s="7"/>
      <c r="E332" s="145"/>
      <c r="F332" s="8"/>
      <c r="G332" s="110"/>
      <c r="H332" s="8"/>
      <c r="I332" s="16"/>
      <c r="J332" s="118"/>
      <c r="L332"/>
      <c r="M332"/>
      <c r="N332"/>
      <c r="O332"/>
      <c r="P332"/>
      <c r="Q332"/>
    </row>
    <row r="333" spans="1:17" s="180" customFormat="1" x14ac:dyDescent="0.25">
      <c r="A333" s="9">
        <v>7</v>
      </c>
      <c r="B333" s="10" t="s">
        <v>245</v>
      </c>
      <c r="C333" s="10"/>
      <c r="D333" s="7"/>
      <c r="E333" s="145"/>
      <c r="F333" s="8"/>
      <c r="G333" s="110"/>
      <c r="H333" s="8"/>
      <c r="I333" s="16"/>
      <c r="J333" s="118"/>
      <c r="L333"/>
      <c r="M333"/>
      <c r="N333"/>
      <c r="O333"/>
      <c r="P333"/>
      <c r="Q333"/>
    </row>
    <row r="334" spans="1:17" s="180" customFormat="1" x14ac:dyDescent="0.25">
      <c r="A334" s="9">
        <v>8</v>
      </c>
      <c r="B334" s="10" t="s">
        <v>246</v>
      </c>
      <c r="C334" s="10"/>
      <c r="D334" s="7"/>
      <c r="E334" s="145"/>
      <c r="F334" s="8"/>
      <c r="G334" s="110"/>
      <c r="H334" s="8"/>
      <c r="I334" s="16"/>
      <c r="J334" s="118"/>
      <c r="L334"/>
      <c r="M334"/>
      <c r="N334"/>
      <c r="O334"/>
      <c r="P334"/>
      <c r="Q334"/>
    </row>
    <row r="335" spans="1:17" s="180" customFormat="1" x14ac:dyDescent="0.25">
      <c r="A335" s="9"/>
      <c r="B335" s="10"/>
      <c r="C335" s="10"/>
      <c r="D335" s="10"/>
      <c r="E335" s="139"/>
      <c r="F335" s="10"/>
      <c r="G335" s="95"/>
      <c r="H335" s="10"/>
      <c r="I335" s="10"/>
      <c r="J335" s="118"/>
      <c r="L335"/>
      <c r="M335"/>
      <c r="N335"/>
      <c r="O335"/>
      <c r="P335"/>
      <c r="Q335"/>
    </row>
    <row r="336" spans="1:17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L336"/>
      <c r="M336"/>
      <c r="N336"/>
      <c r="O336"/>
      <c r="P336"/>
      <c r="Q336"/>
    </row>
    <row r="337" spans="1:17" s="180" customFormat="1" x14ac:dyDescent="0.25">
      <c r="A337" s="45"/>
      <c r="B337" s="45"/>
      <c r="C337" s="45"/>
      <c r="D337" s="45"/>
      <c r="E337" s="156"/>
      <c r="F337" s="45"/>
      <c r="G337" s="117"/>
      <c r="H337" s="45"/>
      <c r="I337" s="7"/>
      <c r="J337" s="122"/>
      <c r="L337"/>
      <c r="M337"/>
      <c r="N337"/>
      <c r="O337"/>
      <c r="P337"/>
      <c r="Q337"/>
    </row>
    <row r="338" spans="1:17" s="180" customFormat="1" x14ac:dyDescent="0.25">
      <c r="A338" s="87"/>
      <c r="B338" s="372" t="s">
        <v>264</v>
      </c>
      <c r="C338" s="372"/>
      <c r="D338" s="372"/>
      <c r="E338" s="372"/>
      <c r="F338" s="372"/>
      <c r="G338" s="372"/>
      <c r="H338" s="373"/>
      <c r="I338" s="374">
        <f>SUM(J330:J331)</f>
        <v>37561500</v>
      </c>
      <c r="J338" s="373"/>
      <c r="L338"/>
      <c r="M338"/>
      <c r="N338"/>
      <c r="O338"/>
      <c r="P338"/>
      <c r="Q338"/>
    </row>
    <row r="339" spans="1:17" s="180" customFormat="1" x14ac:dyDescent="0.25">
      <c r="A339"/>
      <c r="E339" s="158"/>
      <c r="G339" s="123"/>
      <c r="I339" s="181"/>
      <c r="J339" s="123"/>
      <c r="L339"/>
      <c r="M339"/>
      <c r="N339"/>
      <c r="O339"/>
      <c r="P339"/>
      <c r="Q339"/>
    </row>
    <row r="340" spans="1:17" s="180" customFormat="1" x14ac:dyDescent="0.25">
      <c r="A340"/>
      <c r="E340" s="158"/>
      <c r="G340" s="123"/>
      <c r="I340" s="181"/>
      <c r="J340" s="123"/>
      <c r="L340"/>
      <c r="M340"/>
      <c r="N340"/>
      <c r="O340"/>
      <c r="P340"/>
      <c r="Q340"/>
    </row>
    <row r="341" spans="1:17" x14ac:dyDescent="0.25">
      <c r="E341" s="368" t="s">
        <v>2</v>
      </c>
      <c r="F341" s="368"/>
      <c r="G341" s="368"/>
      <c r="H341" t="s">
        <v>270</v>
      </c>
      <c r="I341" s="369">
        <f>I144</f>
        <v>239421735</v>
      </c>
      <c r="J341" s="369"/>
    </row>
    <row r="342" spans="1:17" x14ac:dyDescent="0.25">
      <c r="E342" s="368" t="s">
        <v>152</v>
      </c>
      <c r="F342" s="368"/>
      <c r="G342" s="368"/>
      <c r="H342" t="s">
        <v>270</v>
      </c>
      <c r="I342" s="369">
        <f>I253</f>
        <v>132080667.65000001</v>
      </c>
      <c r="J342" s="369"/>
    </row>
    <row r="343" spans="1:17" x14ac:dyDescent="0.25">
      <c r="E343" s="368" t="s">
        <v>192</v>
      </c>
      <c r="F343" s="368"/>
      <c r="G343" s="368"/>
      <c r="H343" t="s">
        <v>270</v>
      </c>
      <c r="I343" s="369">
        <f>I316</f>
        <v>121948118.90000001</v>
      </c>
      <c r="J343" s="369"/>
    </row>
    <row r="344" spans="1:17" x14ac:dyDescent="0.25">
      <c r="E344" s="368" t="s">
        <v>227</v>
      </c>
      <c r="F344" s="368"/>
      <c r="G344" s="368"/>
      <c r="H344" t="s">
        <v>270</v>
      </c>
      <c r="I344" s="369">
        <f>I187</f>
        <v>55959070</v>
      </c>
      <c r="J344" s="369"/>
    </row>
    <row r="345" spans="1:17" x14ac:dyDescent="0.25">
      <c r="E345" s="368" t="s">
        <v>365</v>
      </c>
      <c r="F345" s="368"/>
      <c r="G345" s="368"/>
      <c r="H345" t="s">
        <v>270</v>
      </c>
      <c r="I345" s="181"/>
      <c r="J345" s="181">
        <f>I197</f>
        <v>99750000</v>
      </c>
    </row>
    <row r="346" spans="1:17" x14ac:dyDescent="0.25">
      <c r="E346" s="368" t="s">
        <v>269</v>
      </c>
      <c r="F346" s="368"/>
      <c r="G346" s="368"/>
      <c r="H346" t="s">
        <v>270</v>
      </c>
      <c r="I346" s="369">
        <f>I338</f>
        <v>37561500</v>
      </c>
      <c r="J346" s="369"/>
    </row>
    <row r="347" spans="1:17" x14ac:dyDescent="0.25">
      <c r="E347" s="368" t="s">
        <v>302</v>
      </c>
      <c r="F347" s="368"/>
      <c r="G347" s="368"/>
      <c r="H347" t="s">
        <v>270</v>
      </c>
      <c r="I347" s="369">
        <f>'[7]AGUSTUS 2023'!$I$301:$J$301</f>
        <v>363122200</v>
      </c>
      <c r="J347" s="369"/>
    </row>
    <row r="348" spans="1:17" x14ac:dyDescent="0.25">
      <c r="E348" s="370" t="s">
        <v>264</v>
      </c>
      <c r="F348" s="370"/>
      <c r="G348" s="370"/>
      <c r="H348" s="92"/>
      <c r="I348" s="371">
        <f>SUM(I341:J347)</f>
        <v>1049843291.55</v>
      </c>
      <c r="J348" s="371"/>
    </row>
    <row r="351" spans="1:17" x14ac:dyDescent="0.25">
      <c r="A351" s="367" t="s">
        <v>301</v>
      </c>
      <c r="B351" s="367"/>
      <c r="C351" s="367"/>
      <c r="D351" s="367"/>
      <c r="E351" s="367"/>
      <c r="F351" s="367"/>
      <c r="G351" s="367"/>
      <c r="H351" s="367"/>
      <c r="I351" s="367"/>
      <c r="J351" s="367"/>
    </row>
    <row r="352" spans="1:17" x14ac:dyDescent="0.25">
      <c r="A352" s="367" t="s">
        <v>268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183"/>
      <c r="B353" s="183"/>
      <c r="C353" s="183"/>
      <c r="D353" s="183"/>
      <c r="E353" s="174"/>
      <c r="F353" s="183"/>
      <c r="G353" s="174"/>
      <c r="H353" s="183"/>
      <c r="I353" s="183"/>
      <c r="J353" s="174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t="15.75" customHeight="1" x14ac:dyDescent="0.25">
      <c r="A356" s="366" t="s">
        <v>266</v>
      </c>
      <c r="B356" s="366"/>
      <c r="C356" s="366"/>
      <c r="D356" s="366"/>
      <c r="E356" s="366"/>
      <c r="F356" s="366"/>
      <c r="G356" s="366"/>
      <c r="H356" s="366"/>
      <c r="I356" s="366"/>
      <c r="J356" s="366"/>
    </row>
    <row r="357" spans="1:10" x14ac:dyDescent="0.25">
      <c r="A357" s="367" t="s">
        <v>267</v>
      </c>
      <c r="B357" s="367"/>
      <c r="C357" s="367"/>
      <c r="D357" s="367"/>
      <c r="E357" s="367"/>
      <c r="F357" s="367"/>
      <c r="G357" s="367"/>
      <c r="H357" s="367"/>
      <c r="I357" s="367"/>
      <c r="J357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7:H167"/>
    <mergeCell ref="I167:J167"/>
    <mergeCell ref="A169:J169"/>
    <mergeCell ref="A170:J170"/>
    <mergeCell ref="A172:A173"/>
    <mergeCell ref="B172:B173"/>
    <mergeCell ref="C172:C173"/>
    <mergeCell ref="D172:D173"/>
    <mergeCell ref="F172:F173"/>
    <mergeCell ref="H172:H173"/>
    <mergeCell ref="B187:H187"/>
    <mergeCell ref="I187:J187"/>
    <mergeCell ref="A189:J189"/>
    <mergeCell ref="A190:J190"/>
    <mergeCell ref="A192:A193"/>
    <mergeCell ref="B192:B193"/>
    <mergeCell ref="C192:C193"/>
    <mergeCell ref="F192:F193"/>
    <mergeCell ref="H192:H193"/>
    <mergeCell ref="A197:H197"/>
    <mergeCell ref="I197:J197"/>
    <mergeCell ref="A199:J199"/>
    <mergeCell ref="A200:J200"/>
    <mergeCell ref="A202:A203"/>
    <mergeCell ref="B202:B203"/>
    <mergeCell ref="C202:C203"/>
    <mergeCell ref="F202:F203"/>
    <mergeCell ref="H202:H203"/>
    <mergeCell ref="A253:H253"/>
    <mergeCell ref="I253:J253"/>
    <mergeCell ref="A256:J256"/>
    <mergeCell ref="A257:J257"/>
    <mergeCell ref="A259:A260"/>
    <mergeCell ref="B259:B260"/>
    <mergeCell ref="C259:C260"/>
    <mergeCell ref="D259:D260"/>
    <mergeCell ref="F259:F260"/>
    <mergeCell ref="H259:H260"/>
    <mergeCell ref="A323:A324"/>
    <mergeCell ref="B323:B324"/>
    <mergeCell ref="C323:C324"/>
    <mergeCell ref="F323:F324"/>
    <mergeCell ref="H323:H324"/>
    <mergeCell ref="A316:H316"/>
    <mergeCell ref="I316:L316"/>
    <mergeCell ref="A318:J318"/>
    <mergeCell ref="A319:J319"/>
    <mergeCell ref="A320:J320"/>
    <mergeCell ref="E346:G346"/>
    <mergeCell ref="I346:J346"/>
    <mergeCell ref="B338:H338"/>
    <mergeCell ref="I338:J338"/>
    <mergeCell ref="E341:G341"/>
    <mergeCell ref="I341:J341"/>
    <mergeCell ref="E342:G342"/>
    <mergeCell ref="I342:J342"/>
    <mergeCell ref="E343:G343"/>
    <mergeCell ref="I343:J343"/>
    <mergeCell ref="E344:G344"/>
    <mergeCell ref="I344:J344"/>
    <mergeCell ref="E345:G345"/>
    <mergeCell ref="A356:J356"/>
    <mergeCell ref="A357:J357"/>
    <mergeCell ref="E347:G347"/>
    <mergeCell ref="I347:J347"/>
    <mergeCell ref="E348:G348"/>
    <mergeCell ref="I348:J348"/>
    <mergeCell ref="A351:J351"/>
    <mergeCell ref="A352:J352"/>
  </mergeCells>
  <pageMargins left="0.51181102362204722" right="0" top="0.74803149606299213" bottom="0.74803149606299213" header="0.31496062992125984" footer="0.31496062992125984"/>
  <pageSetup paperSize="5" scale="80" fitToWidth="0" fitToHeight="0" orientation="portrait" horizontalDpi="4294967293" verticalDpi="0" r:id="rId1"/>
  <rowBreaks count="5" manualBreakCount="5">
    <brk id="64" max="9" man="1"/>
    <brk id="129" max="9" man="1"/>
    <brk id="197" max="10" man="1"/>
    <brk id="254" max="9" man="1"/>
    <brk id="3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BERITA ACARA 2023</vt:lpstr>
      <vt:lpstr>JANUARI 2023</vt:lpstr>
      <vt:lpstr>FEBRUARI 2023</vt:lpstr>
      <vt:lpstr>MARET 2023</vt:lpstr>
      <vt:lpstr>APRIL 2023</vt:lpstr>
      <vt:lpstr>MEI 2023</vt:lpstr>
      <vt:lpstr>JUNI 2023</vt:lpstr>
      <vt:lpstr>JULI 2023</vt:lpstr>
      <vt:lpstr>AGUSTUS 2023</vt:lpstr>
      <vt:lpstr>Sheet3</vt:lpstr>
      <vt:lpstr>Sheet1</vt:lpstr>
      <vt:lpstr>'AGUSTUS 2023'!Print_Area</vt:lpstr>
      <vt:lpstr>'APRIL 2023'!Print_Area</vt:lpstr>
      <vt:lpstr>'BERITA ACARA 2023'!Print_Area</vt:lpstr>
      <vt:lpstr>'FEBRUARI 2023'!Print_Area</vt:lpstr>
      <vt:lpstr>'JANUARI 2023'!Print_Area</vt:lpstr>
      <vt:lpstr>'JULI 2023'!Print_Area</vt:lpstr>
      <vt:lpstr>'JUNI 2023'!Print_Area</vt:lpstr>
      <vt:lpstr>'MARET 2023'!Print_Area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2023-09-13T03:21:03Z</cp:lastPrinted>
  <dcterms:created xsi:type="dcterms:W3CDTF">2022-02-22T02:40:19Z</dcterms:created>
  <dcterms:modified xsi:type="dcterms:W3CDTF">2023-09-17T02:52:12Z</dcterms:modified>
</cp:coreProperties>
</file>