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ocuments\Data XL Open Data 2025\"/>
    </mc:Choice>
  </mc:AlternateContent>
  <xr:revisionPtr revIDLastSave="0" documentId="8_{1F769470-B983-4B98-BCA0-B860BEF4ED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AA21" i="1" l="1"/>
  <c r="AA20" i="1"/>
  <c r="Z18" i="1"/>
  <c r="Q8" i="1" l="1"/>
  <c r="P8" i="1"/>
  <c r="N8" i="1"/>
  <c r="M8" i="1"/>
  <c r="R28" i="1"/>
  <c r="O28" i="1"/>
  <c r="R27" i="1"/>
  <c r="O27" i="1"/>
  <c r="R26" i="1"/>
  <c r="O26" i="1"/>
  <c r="Q25" i="1"/>
  <c r="R25" i="1" s="1"/>
  <c r="P25" i="1"/>
  <c r="N25" i="1"/>
  <c r="O25" i="1" s="1"/>
  <c r="M25" i="1"/>
  <c r="R24" i="1"/>
  <c r="O24" i="1"/>
  <c r="R20" i="1"/>
  <c r="O20" i="1"/>
  <c r="O19" i="1"/>
  <c r="Q18" i="1"/>
  <c r="R18" i="1" s="1"/>
  <c r="P18" i="1"/>
  <c r="N18" i="1"/>
  <c r="M18" i="1"/>
  <c r="R17" i="1"/>
  <c r="O17" i="1"/>
  <c r="R16" i="1"/>
  <c r="O16" i="1"/>
  <c r="R15" i="1"/>
  <c r="O15" i="1"/>
  <c r="Q14" i="1"/>
  <c r="R14" i="1" s="1"/>
  <c r="P14" i="1"/>
  <c r="N14" i="1"/>
  <c r="O14" i="1" s="1"/>
  <c r="M14" i="1"/>
  <c r="R13" i="1"/>
  <c r="O13" i="1"/>
  <c r="O12" i="1"/>
  <c r="R11" i="1"/>
  <c r="O11" i="1"/>
  <c r="R10" i="1"/>
  <c r="O10" i="1"/>
  <c r="Q9" i="1"/>
  <c r="P9" i="1"/>
  <c r="N9" i="1"/>
  <c r="O9" i="1" s="1"/>
  <c r="M9" i="1"/>
  <c r="R9" i="1" l="1"/>
  <c r="O18" i="1"/>
  <c r="K14" i="1"/>
  <c r="K25" i="1"/>
  <c r="J25" i="1"/>
  <c r="K18" i="1"/>
  <c r="K8" i="1" s="1"/>
  <c r="J18" i="1"/>
  <c r="L10" i="1"/>
  <c r="L11" i="1"/>
  <c r="L13" i="1"/>
  <c r="L15" i="1"/>
  <c r="L16" i="1"/>
  <c r="L20" i="1"/>
  <c r="L24" i="1"/>
  <c r="L26" i="1"/>
  <c r="L27" i="1"/>
  <c r="K31" i="1"/>
  <c r="J31" i="1"/>
  <c r="J14" i="1"/>
  <c r="K9" i="1"/>
  <c r="J9" i="1"/>
  <c r="H18" i="1"/>
  <c r="G18" i="1"/>
  <c r="I10" i="1"/>
  <c r="I11" i="1"/>
  <c r="I12" i="1"/>
  <c r="I13" i="1"/>
  <c r="I15" i="1"/>
  <c r="I16" i="1"/>
  <c r="I17" i="1"/>
  <c r="I19" i="1"/>
  <c r="I26" i="1"/>
  <c r="I27" i="1"/>
  <c r="I28" i="1"/>
  <c r="I29" i="1"/>
  <c r="H25" i="1"/>
  <c r="G25" i="1"/>
  <c r="G9" i="1"/>
  <c r="H9" i="1"/>
  <c r="H14" i="1"/>
  <c r="G14" i="1"/>
  <c r="E25" i="1"/>
  <c r="E18" i="1"/>
  <c r="E14" i="1"/>
  <c r="E9" i="1"/>
  <c r="F11" i="1"/>
  <c r="F12" i="1"/>
  <c r="F13" i="1"/>
  <c r="F15" i="1"/>
  <c r="F16" i="1"/>
  <c r="F17" i="1"/>
  <c r="F19" i="1"/>
  <c r="F26" i="1"/>
  <c r="F27" i="1"/>
  <c r="F28" i="1"/>
  <c r="F29" i="1"/>
  <c r="F10" i="1"/>
  <c r="D18" i="1"/>
  <c r="D14" i="1"/>
  <c r="D25" i="1"/>
  <c r="D9" i="1"/>
  <c r="G8" i="1" l="1"/>
  <c r="I18" i="1"/>
  <c r="I14" i="1"/>
  <c r="I25" i="1"/>
  <c r="D8" i="1"/>
  <c r="L9" i="1"/>
  <c r="H8" i="1"/>
  <c r="I8" i="1" s="1"/>
  <c r="L14" i="1"/>
  <c r="F9" i="1"/>
  <c r="F14" i="1"/>
  <c r="I9" i="1"/>
  <c r="F18" i="1"/>
  <c r="L25" i="1"/>
  <c r="J8" i="1"/>
  <c r="L18" i="1"/>
  <c r="F25" i="1"/>
  <c r="E8" i="1"/>
  <c r="F8" i="1" l="1"/>
  <c r="L8" i="1"/>
  <c r="AA29" i="1"/>
  <c r="AA27" i="1"/>
  <c r="AA26" i="1"/>
  <c r="Z25" i="1"/>
  <c r="Y25" i="1"/>
  <c r="AA24" i="1"/>
  <c r="AA23" i="1"/>
  <c r="Y18" i="1"/>
  <c r="AA17" i="1"/>
  <c r="AA16" i="1"/>
  <c r="AA15" i="1"/>
  <c r="Z14" i="1"/>
  <c r="Y14" i="1"/>
  <c r="AA13" i="1"/>
  <c r="Z9" i="1"/>
  <c r="Y9" i="1"/>
  <c r="AA14" i="1" l="1"/>
  <c r="AA25" i="1"/>
  <c r="AA9" i="1"/>
  <c r="Z8" i="1"/>
  <c r="Y8" i="1"/>
  <c r="AA18" i="1"/>
  <c r="AA8" i="1" l="1"/>
  <c r="U20" i="1" l="1"/>
  <c r="S25" i="1" l="1"/>
  <c r="S18" i="1"/>
  <c r="S14" i="1"/>
  <c r="S9" i="1"/>
  <c r="U13" i="1"/>
  <c r="U15" i="1"/>
  <c r="U16" i="1"/>
  <c r="U17" i="1"/>
  <c r="U24" i="1"/>
  <c r="U26" i="1"/>
  <c r="U27" i="1"/>
  <c r="U29" i="1"/>
  <c r="V14" i="1"/>
  <c r="X13" i="1"/>
  <c r="X15" i="1"/>
  <c r="X16" i="1"/>
  <c r="X17" i="1"/>
  <c r="X20" i="1"/>
  <c r="X21" i="1"/>
  <c r="X23" i="1"/>
  <c r="X24" i="1"/>
  <c r="X26" i="1"/>
  <c r="X27" i="1"/>
  <c r="X29" i="1"/>
  <c r="W18" i="1"/>
  <c r="V9" i="1"/>
  <c r="V18" i="1"/>
  <c r="V25" i="1"/>
  <c r="V8" i="1" l="1"/>
  <c r="S8" i="1"/>
  <c r="X18" i="1"/>
  <c r="T18" i="1" l="1"/>
  <c r="U18" i="1" s="1"/>
  <c r="T25" i="1"/>
  <c r="U25" i="1" s="1"/>
  <c r="W25" i="1"/>
  <c r="X25" i="1" s="1"/>
  <c r="T9" i="1"/>
  <c r="W9" i="1"/>
  <c r="T14" i="1"/>
  <c r="U14" i="1" s="1"/>
  <c r="W14" i="1"/>
  <c r="X14" i="1" s="1"/>
  <c r="U9" i="1" l="1"/>
  <c r="T8" i="1"/>
  <c r="U8" i="1" s="1"/>
  <c r="X9" i="1"/>
  <c r="W8" i="1"/>
  <c r="X8" i="1" l="1"/>
</calcChain>
</file>

<file path=xl/sharedStrings.xml><?xml version="1.0" encoding="utf-8"?>
<sst xmlns="http://schemas.openxmlformats.org/spreadsheetml/2006/main" count="60" uniqueCount="39">
  <si>
    <t>Parkir di OW. Guci</t>
  </si>
  <si>
    <t>Parkir di OW. Pur'in</t>
  </si>
  <si>
    <t>Parkir di OW. Cacaban</t>
  </si>
  <si>
    <t>Parkir GOR Trisanja Slawi</t>
  </si>
  <si>
    <t>Retribusi Masuk OW. Guci</t>
  </si>
  <si>
    <t>Retribusi Masuk OW. Purwahamba Indah</t>
  </si>
  <si>
    <t>Retribusi Masuk OW. Cacaban</t>
  </si>
  <si>
    <t>Pelayanan Tempat Olahraga Kolam Renang</t>
  </si>
  <si>
    <t>Pelayanan Tempat Olahraga Indor</t>
  </si>
  <si>
    <t>Pelayanan Tempat Olahraga Halaman Gor</t>
  </si>
  <si>
    <t>Retribusi Sketsel</t>
  </si>
  <si>
    <t>RETRIBUSI TEMPAT OLAHRAGA</t>
  </si>
  <si>
    <t>RETRIBUSI PEMANFAATAN ASET DAERAH</t>
  </si>
  <si>
    <t>Obyek wisata Guci</t>
  </si>
  <si>
    <t>Obyek wisata Purin</t>
  </si>
  <si>
    <t>Obyek Wisata cacaban</t>
  </si>
  <si>
    <t>REALISASI</t>
  </si>
  <si>
    <t>TARGET</t>
  </si>
  <si>
    <t>RETRIBUSI PARKIR</t>
  </si>
  <si>
    <t>%</t>
  </si>
  <si>
    <t>NO</t>
  </si>
  <si>
    <t>URAIAN PENDAPATAN</t>
  </si>
  <si>
    <t>DINAS KEPEMUDAAN,OLAHRAGA DAN PARIWISATA</t>
  </si>
  <si>
    <t>KABUPATEN TEGAL</t>
  </si>
  <si>
    <t>REKAPITULASI PENDAPATAN PER-TAHUN</t>
  </si>
  <si>
    <t>PENDAPATAN ASLI DAERAH (PAD)</t>
  </si>
  <si>
    <t>RETRIBUSI TEMPAT REKREASI</t>
  </si>
  <si>
    <t>Dinas Kepemudaan, Olahraga dan Pariwisata</t>
  </si>
  <si>
    <t>Kabupaten Tegal</t>
  </si>
  <si>
    <t xml:space="preserve"> Bendahara Penerimaan</t>
  </si>
  <si>
    <t>BAMBANG SUSETIYO, SE</t>
  </si>
  <si>
    <t>NIP.19800605 200801 1 010</t>
  </si>
  <si>
    <t>Obyek Wisata Gor</t>
  </si>
  <si>
    <t>Sewa Kantor</t>
  </si>
  <si>
    <t>Pendapatan Denda Atas Keterlambatan Pelaksanaan Pekerjaan</t>
  </si>
  <si>
    <t>Lain-Lain PAD Yang Sah</t>
  </si>
  <si>
    <t>Pelayanan Tempat Olahraga STADION/Gor Trisanja</t>
  </si>
  <si>
    <t>Pelayanan Tempat Olahraga STADION/Running Track</t>
  </si>
  <si>
    <t>Slawi, 6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</si>
</sst>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164" fontId="0" fillId="0" borderId="0" xfId="1" applyFont="1"/>
    <xf numFmtId="0" fontId="2" fillId="0" borderId="0" xfId="0" applyFont="1"/>
    <xf numFmtId="164" fontId="0" fillId="0" borderId="0" xfId="0" applyNumberFormat="1"/>
    <xf numFmtId="0" fontId="2" fillId="0" borderId="0" xfId="0" applyFont="1" applyAlignment="1">
      <alignment vertical="center"/>
    </xf>
    <xf numFmtId="0" fontId="4" fillId="0" borderId="3" xfId="0" applyFont="1" applyBorder="1"/>
    <xf numFmtId="164" fontId="4" fillId="0" borderId="1" xfId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4" fontId="4" fillId="0" borderId="1" xfId="1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/>
    <xf numFmtId="164" fontId="4" fillId="0" borderId="1" xfId="1" applyFont="1" applyBorder="1"/>
    <xf numFmtId="4" fontId="4" fillId="0" borderId="1" xfId="1" applyNumberFormat="1" applyFont="1" applyBorder="1"/>
    <xf numFmtId="164" fontId="4" fillId="0" borderId="1" xfId="0" applyNumberFormat="1" applyFont="1" applyBorder="1"/>
    <xf numFmtId="0" fontId="3" fillId="0" borderId="2" xfId="0" applyFont="1" applyBorder="1"/>
    <xf numFmtId="0" fontId="3" fillId="0" borderId="3" xfId="0" applyFont="1" applyBorder="1"/>
    <xf numFmtId="164" fontId="3" fillId="0" borderId="1" xfId="1" applyFont="1" applyBorder="1"/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64" fontId="4" fillId="0" borderId="1" xfId="1" applyFont="1" applyBorder="1" applyAlignment="1">
      <alignment vertical="center"/>
    </xf>
    <xf numFmtId="4" fontId="4" fillId="0" borderId="1" xfId="1" applyNumberFormat="1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" fontId="4" fillId="0" borderId="1" xfId="1" applyNumberFormat="1" applyFont="1" applyBorder="1" applyAlignment="1">
      <alignment horizontal="center" vertical="center"/>
    </xf>
    <xf numFmtId="0" fontId="4" fillId="0" borderId="5" xfId="0" applyFont="1" applyBorder="1"/>
    <xf numFmtId="164" fontId="5" fillId="0" borderId="0" xfId="1" applyFont="1"/>
    <xf numFmtId="0" fontId="5" fillId="0" borderId="0" xfId="0" applyFont="1"/>
    <xf numFmtId="0" fontId="4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3" fillId="0" borderId="0" xfId="1" applyFont="1" applyFill="1" applyBorder="1"/>
    <xf numFmtId="0" fontId="3" fillId="0" borderId="1" xfId="0" applyFont="1" applyBorder="1"/>
    <xf numFmtId="164" fontId="4" fillId="0" borderId="1" xfId="1" applyFont="1" applyBorder="1" applyAlignment="1">
      <alignment horizontal="center" vertical="center"/>
    </xf>
    <xf numFmtId="164" fontId="4" fillId="0" borderId="3" xfId="1" applyFont="1" applyBorder="1" applyAlignment="1"/>
    <xf numFmtId="164" fontId="4" fillId="0" borderId="3" xfId="1" applyFont="1" applyBorder="1"/>
    <xf numFmtId="164" fontId="3" fillId="0" borderId="3" xfId="1" applyFont="1" applyBorder="1"/>
    <xf numFmtId="164" fontId="4" fillId="0" borderId="3" xfId="1" applyFont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/>
    <xf numFmtId="164" fontId="3" fillId="2" borderId="3" xfId="1" applyFont="1" applyFill="1" applyBorder="1"/>
    <xf numFmtId="164" fontId="4" fillId="2" borderId="3" xfId="1" applyFont="1" applyFill="1" applyBorder="1"/>
    <xf numFmtId="164" fontId="4" fillId="2" borderId="3" xfId="1" applyFont="1" applyFill="1" applyBorder="1" applyAlignment="1"/>
    <xf numFmtId="0" fontId="3" fillId="0" borderId="1" xfId="0" applyFont="1" applyBorder="1" applyAlignment="1">
      <alignment wrapText="1"/>
    </xf>
    <xf numFmtId="164" fontId="3" fillId="0" borderId="0" xfId="1" applyFont="1"/>
    <xf numFmtId="0" fontId="4" fillId="0" borderId="1" xfId="0" applyFont="1" applyBorder="1"/>
    <xf numFmtId="164" fontId="4" fillId="0" borderId="0" xfId="1" applyFont="1" applyBorder="1"/>
    <xf numFmtId="0" fontId="7" fillId="0" borderId="0" xfId="0" applyFont="1"/>
    <xf numFmtId="164" fontId="3" fillId="0" borderId="11" xfId="1" applyFont="1" applyFill="1" applyBorder="1"/>
    <xf numFmtId="164" fontId="3" fillId="2" borderId="1" xfId="1" applyFont="1" applyFill="1" applyBorder="1"/>
    <xf numFmtId="4" fontId="3" fillId="2" borderId="1" xfId="1" applyNumberFormat="1" applyFont="1" applyFill="1" applyBorder="1"/>
    <xf numFmtId="164" fontId="3" fillId="2" borderId="1" xfId="0" applyNumberFormat="1" applyFont="1" applyFill="1" applyBorder="1"/>
    <xf numFmtId="164" fontId="0" fillId="0" borderId="1" xfId="1" applyFont="1" applyBorder="1"/>
    <xf numFmtId="164" fontId="2" fillId="0" borderId="0" xfId="0" applyNumberFormat="1" applyFont="1"/>
    <xf numFmtId="164" fontId="4" fillId="2" borderId="1" xfId="0" applyNumberFormat="1" applyFont="1" applyFill="1" applyBorder="1"/>
    <xf numFmtId="164" fontId="3" fillId="0" borderId="10" xfId="1" applyFont="1" applyBorder="1" applyAlignment="1">
      <alignment horizontal="center" vertical="center" wrapText="1"/>
    </xf>
    <xf numFmtId="164" fontId="3" fillId="0" borderId="12" xfId="1" applyFont="1" applyBorder="1" applyAlignment="1">
      <alignment horizontal="center" vertical="center" wrapText="1"/>
    </xf>
    <xf numFmtId="164" fontId="4" fillId="0" borderId="10" xfId="0" applyNumberFormat="1" applyFont="1" applyBorder="1" applyAlignment="1">
      <alignment horizontal="center" vertical="center" wrapText="1"/>
    </xf>
    <xf numFmtId="164" fontId="4" fillId="0" borderId="1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1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4" fontId="4" fillId="0" borderId="1" xfId="1" applyFont="1" applyBorder="1" applyAlignment="1">
      <alignment horizontal="center" vertical="center" wrapText="1"/>
    </xf>
    <xf numFmtId="164" fontId="4" fillId="2" borderId="1" xfId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C43"/>
  <sheetViews>
    <sheetView tabSelected="1" topLeftCell="C4" zoomScaleNormal="100" workbookViewId="0">
      <pane xSplit="4020" ySplit="576" activePane="topRight"/>
      <selection activeCell="A4" sqref="A4"/>
      <selection pane="topRight" activeCell="Y4" sqref="Y1:AA1048576"/>
      <selection pane="bottomLeft" activeCell="C34" sqref="A34:XFD43"/>
      <selection pane="bottomRight" activeCell="Z3" sqref="Z3"/>
    </sheetView>
  </sheetViews>
  <sheetFormatPr defaultRowHeight="14.4" x14ac:dyDescent="0.3"/>
  <cols>
    <col min="1" max="1" width="3.77734375" customWidth="1"/>
    <col min="2" max="2" width="1.5546875" customWidth="1"/>
    <col min="3" max="3" width="33.21875" customWidth="1"/>
    <col min="4" max="5" width="13.6640625" style="1" customWidth="1"/>
    <col min="6" max="6" width="8.21875" style="1" customWidth="1"/>
    <col min="7" max="8" width="13.6640625" style="1" customWidth="1"/>
    <col min="9" max="9" width="7.77734375" style="1" customWidth="1"/>
    <col min="10" max="11" width="13.6640625" style="1" customWidth="1"/>
    <col min="12" max="12" width="7.21875" style="1" customWidth="1"/>
    <col min="13" max="14" width="12.6640625" style="1" customWidth="1"/>
    <col min="15" max="15" width="7.21875" style="1" customWidth="1"/>
    <col min="16" max="17" width="12.6640625" style="1" customWidth="1"/>
    <col min="18" max="18" width="7.21875" style="1" customWidth="1"/>
    <col min="19" max="19" width="12.6640625" style="1" customWidth="1"/>
    <col min="20" max="20" width="12.6640625" customWidth="1"/>
    <col min="21" max="21" width="6.6640625" customWidth="1"/>
    <col min="22" max="22" width="14.21875" customWidth="1"/>
    <col min="23" max="23" width="13.77734375" customWidth="1"/>
    <col min="24" max="24" width="6.6640625" style="3" customWidth="1"/>
    <col min="25" max="25" width="13.44140625" hidden="1" customWidth="1"/>
    <col min="26" max="26" width="13.88671875" hidden="1" customWidth="1"/>
    <col min="27" max="27" width="0" hidden="1" customWidth="1"/>
    <col min="28" max="28" width="18.77734375" customWidth="1"/>
  </cols>
  <sheetData>
    <row r="2" spans="1:29" x14ac:dyDescent="0.3">
      <c r="A2" s="64" t="s">
        <v>24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</row>
    <row r="3" spans="1:29" x14ac:dyDescent="0.3">
      <c r="A3" s="64" t="s">
        <v>22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</row>
    <row r="4" spans="1:29" x14ac:dyDescent="0.3">
      <c r="A4" s="64" t="s">
        <v>23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</row>
    <row r="5" spans="1:29" ht="6" customHeight="1" x14ac:dyDescent="0.3"/>
    <row r="6" spans="1:29" s="2" customFormat="1" ht="14.55" customHeight="1" x14ac:dyDescent="0.3">
      <c r="A6" s="67" t="s">
        <v>20</v>
      </c>
      <c r="B6" s="69" t="s">
        <v>21</v>
      </c>
      <c r="C6" s="70"/>
      <c r="D6" s="63">
        <v>2019</v>
      </c>
      <c r="E6" s="63"/>
      <c r="F6" s="66" t="s">
        <v>19</v>
      </c>
      <c r="G6" s="63">
        <v>2020</v>
      </c>
      <c r="H6" s="63"/>
      <c r="I6" s="65" t="s">
        <v>19</v>
      </c>
      <c r="J6" s="63">
        <v>2021</v>
      </c>
      <c r="K6" s="63"/>
      <c r="L6" s="65" t="s">
        <v>19</v>
      </c>
      <c r="M6" s="63">
        <v>2022</v>
      </c>
      <c r="N6" s="63"/>
      <c r="O6" s="65" t="s">
        <v>19</v>
      </c>
      <c r="P6" s="63">
        <v>2023</v>
      </c>
      <c r="Q6" s="63"/>
      <c r="R6" s="65" t="s">
        <v>19</v>
      </c>
      <c r="S6" s="59">
        <v>2024</v>
      </c>
      <c r="T6" s="59"/>
      <c r="U6" s="60" t="s">
        <v>19</v>
      </c>
      <c r="V6" s="59">
        <v>2025</v>
      </c>
      <c r="W6" s="59"/>
      <c r="X6" s="60" t="s">
        <v>19</v>
      </c>
      <c r="Y6" s="59">
        <v>2026</v>
      </c>
      <c r="Z6" s="59"/>
      <c r="AA6" s="60" t="s">
        <v>19</v>
      </c>
      <c r="AB6" s="47"/>
    </row>
    <row r="7" spans="1:29" s="2" customFormat="1" ht="28.05" customHeight="1" x14ac:dyDescent="0.3">
      <c r="A7" s="68"/>
      <c r="B7" s="71"/>
      <c r="C7" s="72"/>
      <c r="D7" s="32" t="s">
        <v>17</v>
      </c>
      <c r="E7" s="32" t="s">
        <v>16</v>
      </c>
      <c r="F7" s="66"/>
      <c r="G7" s="32" t="s">
        <v>17</v>
      </c>
      <c r="H7" s="32" t="s">
        <v>16</v>
      </c>
      <c r="I7" s="65"/>
      <c r="J7" s="32" t="s">
        <v>17</v>
      </c>
      <c r="K7" s="32" t="s">
        <v>16</v>
      </c>
      <c r="L7" s="65"/>
      <c r="M7" s="32" t="s">
        <v>17</v>
      </c>
      <c r="N7" s="32" t="s">
        <v>16</v>
      </c>
      <c r="O7" s="65"/>
      <c r="P7" s="32" t="s">
        <v>17</v>
      </c>
      <c r="Q7" s="32" t="s">
        <v>16</v>
      </c>
      <c r="R7" s="65"/>
      <c r="S7" s="23" t="s">
        <v>17</v>
      </c>
      <c r="T7" s="24" t="s">
        <v>16</v>
      </c>
      <c r="U7" s="60"/>
      <c r="V7" s="23" t="s">
        <v>17</v>
      </c>
      <c r="W7" s="24" t="s">
        <v>16</v>
      </c>
      <c r="X7" s="60"/>
      <c r="Y7" s="23" t="s">
        <v>17</v>
      </c>
      <c r="Z7" s="24" t="s">
        <v>16</v>
      </c>
      <c r="AA7" s="60"/>
    </row>
    <row r="8" spans="1:29" s="2" customFormat="1" x14ac:dyDescent="0.3">
      <c r="A8" s="28"/>
      <c r="B8" s="25" t="s">
        <v>25</v>
      </c>
      <c r="C8" s="5"/>
      <c r="D8" s="33">
        <f>D9+D14+D18+D25</f>
        <v>16466335200</v>
      </c>
      <c r="E8" s="33">
        <f>E9+E14+E18+E25</f>
        <v>12055438992</v>
      </c>
      <c r="F8" s="42">
        <f>E8/D8*100</f>
        <v>73.212641705484046</v>
      </c>
      <c r="G8" s="33">
        <f>G9+G14+G18+G25</f>
        <v>4562001200</v>
      </c>
      <c r="H8" s="33">
        <f>H9+H14+H18+H25</f>
        <v>5831029840</v>
      </c>
      <c r="I8" s="33">
        <f>H8/G8*100</f>
        <v>127.81736751844784</v>
      </c>
      <c r="J8" s="33">
        <f>J9+J14+J18+J25</f>
        <v>7722170000</v>
      </c>
      <c r="K8" s="33">
        <f>K9+K14+K18+K25+K31</f>
        <v>5403868988</v>
      </c>
      <c r="L8" s="33">
        <f>K8/J8*100</f>
        <v>69.978632793631846</v>
      </c>
      <c r="M8" s="33">
        <f>M9+M14+M18+M25+M31</f>
        <v>10272470000</v>
      </c>
      <c r="N8" s="33">
        <f>N9+N14+N18+N25+N31</f>
        <v>10880654760</v>
      </c>
      <c r="O8" s="33"/>
      <c r="P8" s="33">
        <f>P9+P14+P18+P25+P31</f>
        <v>13750000000</v>
      </c>
      <c r="Q8" s="33">
        <f>Q9+Q14+Q18+Q25+Q31</f>
        <v>13715239043</v>
      </c>
      <c r="R8" s="33"/>
      <c r="S8" s="7">
        <f>S9+S14+S18+S25</f>
        <v>12495042000</v>
      </c>
      <c r="T8" s="6">
        <f>T9+T14+T18+T25</f>
        <v>13595677854</v>
      </c>
      <c r="U8" s="8">
        <f>T8/S8*100</f>
        <v>108.80858066743593</v>
      </c>
      <c r="V8" s="7">
        <f>V9+V14+V18+V25</f>
        <v>12884774000</v>
      </c>
      <c r="W8" s="6">
        <f>W9+W14+W18+W25</f>
        <v>13915270487</v>
      </c>
      <c r="X8" s="9">
        <f>W8/V8*100</f>
        <v>107.99778472637549</v>
      </c>
      <c r="Y8" s="7">
        <f>Y9+Y14+Y18+Y25</f>
        <v>16236171000</v>
      </c>
      <c r="Z8" s="6">
        <f>Z9+Z14+Z18+Z25</f>
        <v>1427490000</v>
      </c>
      <c r="AA8" s="9">
        <f>Z8/Y8*100</f>
        <v>8.7920360040553902</v>
      </c>
    </row>
    <row r="9" spans="1:29" s="2" customFormat="1" x14ac:dyDescent="0.3">
      <c r="A9" s="22">
        <v>1</v>
      </c>
      <c r="B9" s="10" t="s">
        <v>18</v>
      </c>
      <c r="C9" s="5"/>
      <c r="D9" s="34">
        <f>SUM(D10:D13)</f>
        <v>305440000</v>
      </c>
      <c r="E9" s="34">
        <f t="shared" ref="E9" si="0">SUM(E10:E13)</f>
        <v>357632300</v>
      </c>
      <c r="F9" s="41">
        <f>E9/D9*100</f>
        <v>117.08757857517026</v>
      </c>
      <c r="G9" s="34">
        <f>SUM(G10:G13)</f>
        <v>305440000</v>
      </c>
      <c r="H9" s="34">
        <f>SUM(H10:H13)</f>
        <v>202123000</v>
      </c>
      <c r="I9" s="34">
        <f>H9/G9*100</f>
        <v>66.17437139863803</v>
      </c>
      <c r="J9" s="41">
        <f>SUM(J10:J13)</f>
        <v>297640000</v>
      </c>
      <c r="K9" s="34">
        <f>SUM(K10:K13)</f>
        <v>217292000</v>
      </c>
      <c r="L9" s="34">
        <f>K9/J9*100</f>
        <v>73.004972449939515</v>
      </c>
      <c r="M9" s="34">
        <f>SUM(M10:M13)</f>
        <v>305440000</v>
      </c>
      <c r="N9" s="34">
        <f>SUM(N10:N13)</f>
        <v>295001600</v>
      </c>
      <c r="O9" s="34">
        <f t="shared" ref="O9:O28" si="1">N9/M9*100</f>
        <v>96.582503928758513</v>
      </c>
      <c r="P9" s="34">
        <f>SUM(P10:P13)</f>
        <v>335984000</v>
      </c>
      <c r="Q9" s="34">
        <f>SUM(Q10:Q13)</f>
        <v>194299800</v>
      </c>
      <c r="R9" s="34">
        <f t="shared" ref="R9:R28" si="2">Q9/P9*100</f>
        <v>57.83007524167818</v>
      </c>
      <c r="S9" s="11">
        <f>S13</f>
        <v>35000000</v>
      </c>
      <c r="T9" s="11">
        <f t="shared" ref="T9:W9" si="3">SUM(T10:T13)</f>
        <v>30470000</v>
      </c>
      <c r="U9" s="12">
        <f>T9/S9*100</f>
        <v>87.05714285714285</v>
      </c>
      <c r="V9" s="11">
        <f>SUM(V10:V13)</f>
        <v>36000000</v>
      </c>
      <c r="W9" s="11">
        <f t="shared" si="3"/>
        <v>36000000</v>
      </c>
      <c r="X9" s="13">
        <f>W9/V9*100</f>
        <v>100</v>
      </c>
      <c r="Y9" s="11">
        <f>SUM(Y10:Y13)</f>
        <v>50000000</v>
      </c>
      <c r="Z9" s="11">
        <f t="shared" ref="Z9" si="4">SUM(Z10:Z13)</f>
        <v>0</v>
      </c>
      <c r="AA9" s="13">
        <f>Z9/Y9*100</f>
        <v>0</v>
      </c>
    </row>
    <row r="10" spans="1:29" x14ac:dyDescent="0.3">
      <c r="A10" s="29"/>
      <c r="B10" s="14"/>
      <c r="C10" s="15" t="s">
        <v>0</v>
      </c>
      <c r="D10" s="35">
        <v>212400000</v>
      </c>
      <c r="E10" s="35">
        <v>277427300</v>
      </c>
      <c r="F10" s="40">
        <f>E10/D10*100</f>
        <v>130.61548964218457</v>
      </c>
      <c r="G10" s="35">
        <v>212400000</v>
      </c>
      <c r="H10" s="35">
        <v>155847000</v>
      </c>
      <c r="I10" s="34">
        <f t="shared" ref="I10:I29" si="5">H10/G10*100</f>
        <v>73.374293785310726</v>
      </c>
      <c r="J10" s="40">
        <v>240040000</v>
      </c>
      <c r="K10" s="35">
        <v>173979000</v>
      </c>
      <c r="L10" s="34">
        <f t="shared" ref="L10:L27" si="6">K10/J10*100</f>
        <v>72.47917013831028</v>
      </c>
      <c r="M10" s="35">
        <v>229680000</v>
      </c>
      <c r="N10" s="35">
        <v>231145000</v>
      </c>
      <c r="O10" s="34">
        <f t="shared" si="1"/>
        <v>100.63784395680948</v>
      </c>
      <c r="P10" s="35">
        <v>275984000</v>
      </c>
      <c r="Q10" s="35">
        <v>138937000</v>
      </c>
      <c r="R10" s="34">
        <f t="shared" si="2"/>
        <v>50.342411154269818</v>
      </c>
      <c r="S10" s="16">
        <v>0</v>
      </c>
      <c r="T10" s="16">
        <v>470000</v>
      </c>
      <c r="U10" s="12"/>
      <c r="V10" s="16">
        <v>0</v>
      </c>
      <c r="W10" s="16">
        <v>0</v>
      </c>
      <c r="X10" s="13"/>
      <c r="Y10" s="16">
        <v>0</v>
      </c>
      <c r="Z10" s="16">
        <v>0</v>
      </c>
      <c r="AA10" s="13"/>
    </row>
    <row r="11" spans="1:29" x14ac:dyDescent="0.3">
      <c r="A11" s="29"/>
      <c r="B11" s="14"/>
      <c r="C11" s="15" t="s">
        <v>1</v>
      </c>
      <c r="D11" s="35">
        <v>57240000</v>
      </c>
      <c r="E11" s="35">
        <v>31246000</v>
      </c>
      <c r="F11" s="40">
        <f t="shared" ref="F11:F29" si="7">E11/D11*100</f>
        <v>54.587700908455631</v>
      </c>
      <c r="G11" s="35">
        <v>57240000</v>
      </c>
      <c r="H11" s="35">
        <v>14662000</v>
      </c>
      <c r="I11" s="34">
        <f t="shared" si="5"/>
        <v>25.614954577218729</v>
      </c>
      <c r="J11" s="40">
        <v>30600000</v>
      </c>
      <c r="K11" s="35">
        <v>15723000</v>
      </c>
      <c r="L11" s="34">
        <f t="shared" si="6"/>
        <v>51.382352941176471</v>
      </c>
      <c r="M11" s="35">
        <v>17640000</v>
      </c>
      <c r="N11" s="35">
        <v>25509600</v>
      </c>
      <c r="O11" s="34">
        <f t="shared" si="1"/>
        <v>144.61224489795919</v>
      </c>
      <c r="P11" s="35">
        <v>25000000</v>
      </c>
      <c r="Q11" s="35">
        <v>20362800</v>
      </c>
      <c r="R11" s="34">
        <f t="shared" si="2"/>
        <v>81.4512</v>
      </c>
      <c r="S11" s="16"/>
      <c r="T11" s="16">
        <v>0</v>
      </c>
      <c r="U11" s="12"/>
      <c r="V11" s="16">
        <v>0</v>
      </c>
      <c r="W11" s="16">
        <v>0</v>
      </c>
      <c r="X11" s="13"/>
      <c r="Y11" s="16">
        <v>0</v>
      </c>
      <c r="Z11" s="16">
        <v>0</v>
      </c>
      <c r="AA11" s="13"/>
    </row>
    <row r="12" spans="1:29" x14ac:dyDescent="0.3">
      <c r="A12" s="29"/>
      <c r="B12" s="14"/>
      <c r="C12" s="15" t="s">
        <v>2</v>
      </c>
      <c r="D12" s="35">
        <v>20520000</v>
      </c>
      <c r="E12" s="35">
        <v>21459000</v>
      </c>
      <c r="F12" s="40">
        <f t="shared" si="7"/>
        <v>104.57602339181287</v>
      </c>
      <c r="G12" s="35">
        <v>20520000</v>
      </c>
      <c r="H12" s="35">
        <v>10695000</v>
      </c>
      <c r="I12" s="34">
        <f t="shared" si="5"/>
        <v>52.119883040935676</v>
      </c>
      <c r="J12" s="40">
        <v>0</v>
      </c>
      <c r="K12" s="35">
        <v>0</v>
      </c>
      <c r="L12" s="34"/>
      <c r="M12" s="35">
        <v>30960000</v>
      </c>
      <c r="N12" s="35">
        <v>5617000</v>
      </c>
      <c r="O12" s="34">
        <f t="shared" si="1"/>
        <v>18.142764857881136</v>
      </c>
      <c r="P12" s="35">
        <v>0</v>
      </c>
      <c r="Q12" s="35">
        <v>0</v>
      </c>
      <c r="R12" s="34"/>
      <c r="S12" s="16"/>
      <c r="T12" s="16">
        <v>0</v>
      </c>
      <c r="U12" s="12"/>
      <c r="V12" s="16">
        <v>0</v>
      </c>
      <c r="W12" s="16">
        <v>0</v>
      </c>
      <c r="X12" s="13"/>
      <c r="Y12" s="16">
        <v>0</v>
      </c>
      <c r="Z12" s="16">
        <v>0</v>
      </c>
      <c r="AA12" s="13"/>
    </row>
    <row r="13" spans="1:29" x14ac:dyDescent="0.3">
      <c r="A13" s="29"/>
      <c r="B13" s="14"/>
      <c r="C13" s="15" t="s">
        <v>3</v>
      </c>
      <c r="D13" s="35">
        <v>15280000</v>
      </c>
      <c r="E13" s="35">
        <v>27500000</v>
      </c>
      <c r="F13" s="40">
        <f t="shared" si="7"/>
        <v>179.9738219895288</v>
      </c>
      <c r="G13" s="35">
        <v>15280000</v>
      </c>
      <c r="H13" s="35">
        <v>20919000</v>
      </c>
      <c r="I13" s="34">
        <f t="shared" si="5"/>
        <v>136.90445026178011</v>
      </c>
      <c r="J13" s="40">
        <v>27000000</v>
      </c>
      <c r="K13" s="35">
        <v>27590000</v>
      </c>
      <c r="L13" s="34">
        <f t="shared" si="6"/>
        <v>102.18518518518518</v>
      </c>
      <c r="M13" s="34">
        <v>27160000</v>
      </c>
      <c r="N13" s="34">
        <v>32730000</v>
      </c>
      <c r="O13" s="34">
        <f t="shared" si="1"/>
        <v>120.5081001472754</v>
      </c>
      <c r="P13" s="34">
        <v>35000000</v>
      </c>
      <c r="Q13" s="34">
        <v>35000000</v>
      </c>
      <c r="R13" s="34">
        <f t="shared" si="2"/>
        <v>100</v>
      </c>
      <c r="S13" s="16">
        <v>35000000</v>
      </c>
      <c r="T13" s="16">
        <v>30000000</v>
      </c>
      <c r="U13" s="12">
        <f t="shared" ref="U13:U29" si="8">T13/S13*100</f>
        <v>85.714285714285708</v>
      </c>
      <c r="V13" s="16">
        <v>36000000</v>
      </c>
      <c r="W13" s="16">
        <v>36000000</v>
      </c>
      <c r="X13" s="13">
        <f t="shared" ref="X13:X18" si="9">W13/V13*100</f>
        <v>100</v>
      </c>
      <c r="Y13" s="16">
        <v>50000000</v>
      </c>
      <c r="Z13" s="16">
        <v>0</v>
      </c>
      <c r="AA13" s="13">
        <f t="shared" ref="AA13:AA18" si="10">Z13/Y13*100</f>
        <v>0</v>
      </c>
      <c r="AB13" s="3"/>
    </row>
    <row r="14" spans="1:29" s="2" customFormat="1" x14ac:dyDescent="0.3">
      <c r="A14" s="22">
        <v>2</v>
      </c>
      <c r="B14" s="10" t="s">
        <v>26</v>
      </c>
      <c r="C14" s="5"/>
      <c r="D14" s="34">
        <f>SUM(D15:D17)</f>
        <v>6207029200</v>
      </c>
      <c r="E14" s="34">
        <f>SUM(E15:E17)</f>
        <v>6288193000</v>
      </c>
      <c r="F14" s="40">
        <f>E14/D14*100</f>
        <v>101.30761105489884</v>
      </c>
      <c r="G14" s="34">
        <f>SUM(G15:G17)</f>
        <v>2100000000</v>
      </c>
      <c r="H14" s="34">
        <f>SUM(H15:H17)</f>
        <v>3638550800</v>
      </c>
      <c r="I14" s="34">
        <f t="shared" si="5"/>
        <v>173.2643238095238</v>
      </c>
      <c r="J14" s="41">
        <f>SUM(J15:J17)</f>
        <v>4064847000</v>
      </c>
      <c r="K14" s="34">
        <f>SUM(K15:K17)</f>
        <v>4192480100</v>
      </c>
      <c r="L14" s="34">
        <f t="shared" si="6"/>
        <v>103.13992383969189</v>
      </c>
      <c r="M14" s="34">
        <f>SUM(M15:M17)</f>
        <v>8207030000</v>
      </c>
      <c r="N14" s="34">
        <f>SUM(N15:N17)</f>
        <v>8244169405</v>
      </c>
      <c r="O14" s="34">
        <f t="shared" si="1"/>
        <v>100.45253161009524</v>
      </c>
      <c r="P14" s="34">
        <f>SUM(P15:P17)</f>
        <v>11504016000</v>
      </c>
      <c r="Q14" s="34">
        <f>SUM(Q15:Q17)</f>
        <v>8314655000</v>
      </c>
      <c r="R14" s="34">
        <f t="shared" si="2"/>
        <v>72.276107752284062</v>
      </c>
      <c r="S14" s="11">
        <f>SUM(S15:S17)</f>
        <v>10419560000</v>
      </c>
      <c r="T14" s="11">
        <f t="shared" ref="T14:W14" si="11">SUM(T15:T17)</f>
        <v>10582467700</v>
      </c>
      <c r="U14" s="12">
        <f t="shared" si="8"/>
        <v>101.563479647893</v>
      </c>
      <c r="V14" s="11">
        <f>SUM(V15:V17)</f>
        <v>10984848000</v>
      </c>
      <c r="W14" s="11">
        <f t="shared" si="11"/>
        <v>12872845500</v>
      </c>
      <c r="X14" s="13">
        <f t="shared" si="9"/>
        <v>117.18728834481824</v>
      </c>
      <c r="Y14" s="11">
        <f>SUM(Y15:Y17)</f>
        <v>13655000000</v>
      </c>
      <c r="Z14" s="11">
        <f t="shared" ref="Z14" si="12">SUM(Z15:Z17)</f>
        <v>1361330000</v>
      </c>
      <c r="AA14" s="13">
        <f t="shared" si="10"/>
        <v>9.9694617356279753</v>
      </c>
      <c r="AB14" s="53"/>
    </row>
    <row r="15" spans="1:29" x14ac:dyDescent="0.3">
      <c r="A15" s="37"/>
      <c r="B15" s="38"/>
      <c r="C15" s="39" t="s">
        <v>4</v>
      </c>
      <c r="D15" s="40">
        <v>5554005900</v>
      </c>
      <c r="E15" s="40">
        <v>5762105800</v>
      </c>
      <c r="F15" s="40">
        <f t="shared" si="7"/>
        <v>103.74684333698674</v>
      </c>
      <c r="G15" s="40">
        <v>1968300000</v>
      </c>
      <c r="H15" s="40">
        <v>3424510400</v>
      </c>
      <c r="I15" s="34">
        <f t="shared" si="5"/>
        <v>173.98315297464816</v>
      </c>
      <c r="J15" s="40">
        <v>3943491000</v>
      </c>
      <c r="K15" s="40">
        <v>4052795100</v>
      </c>
      <c r="L15" s="34">
        <f t="shared" si="6"/>
        <v>102.77175984425982</v>
      </c>
      <c r="M15" s="35">
        <v>7877482100</v>
      </c>
      <c r="N15" s="35">
        <v>7817494705</v>
      </c>
      <c r="O15" s="34">
        <f t="shared" si="1"/>
        <v>99.238495318193117</v>
      </c>
      <c r="P15" s="35">
        <v>10279016000</v>
      </c>
      <c r="Q15" s="35">
        <v>7777441800</v>
      </c>
      <c r="R15" s="34">
        <f t="shared" si="2"/>
        <v>75.66329111658159</v>
      </c>
      <c r="S15" s="49">
        <v>9269480000</v>
      </c>
      <c r="T15" s="49">
        <v>10028804500</v>
      </c>
      <c r="U15" s="50">
        <f t="shared" si="8"/>
        <v>108.19166231546969</v>
      </c>
      <c r="V15" s="49">
        <v>9934368000</v>
      </c>
      <c r="W15" s="49">
        <v>12487099200</v>
      </c>
      <c r="X15" s="51">
        <f t="shared" si="9"/>
        <v>125.69595972285303</v>
      </c>
      <c r="Y15" s="49">
        <v>12604520000</v>
      </c>
      <c r="Z15" s="49">
        <v>1209466400</v>
      </c>
      <c r="AA15" s="54">
        <f t="shared" si="10"/>
        <v>9.5954974882026445</v>
      </c>
      <c r="AB15" s="3"/>
    </row>
    <row r="16" spans="1:29" x14ac:dyDescent="0.3">
      <c r="A16" s="29"/>
      <c r="B16" s="14"/>
      <c r="C16" s="15" t="s">
        <v>5</v>
      </c>
      <c r="D16" s="35">
        <v>501272000</v>
      </c>
      <c r="E16" s="35">
        <v>383150400</v>
      </c>
      <c r="F16" s="40">
        <f t="shared" si="7"/>
        <v>76.435627762971009</v>
      </c>
      <c r="G16" s="35">
        <v>77800000</v>
      </c>
      <c r="H16" s="35">
        <v>136399600</v>
      </c>
      <c r="I16" s="34">
        <f t="shared" si="5"/>
        <v>175.32082262210798</v>
      </c>
      <c r="J16" s="35">
        <v>121356000</v>
      </c>
      <c r="K16" s="35">
        <v>139685000</v>
      </c>
      <c r="L16" s="34">
        <f t="shared" si="6"/>
        <v>115.10349714888429</v>
      </c>
      <c r="M16" s="35">
        <v>108511900</v>
      </c>
      <c r="N16" s="35">
        <v>237028700</v>
      </c>
      <c r="O16" s="34">
        <f t="shared" si="1"/>
        <v>218.43567387539986</v>
      </c>
      <c r="P16" s="35">
        <v>275000000</v>
      </c>
      <c r="Q16" s="35">
        <v>192440000</v>
      </c>
      <c r="R16" s="34">
        <f t="shared" si="2"/>
        <v>69.978181818181824</v>
      </c>
      <c r="S16" s="16">
        <v>250000000</v>
      </c>
      <c r="T16" s="16">
        <v>211745600</v>
      </c>
      <c r="U16" s="12">
        <f t="shared" si="8"/>
        <v>84.698239999999998</v>
      </c>
      <c r="V16" s="16">
        <v>350200000</v>
      </c>
      <c r="W16" s="16">
        <v>101267800</v>
      </c>
      <c r="X16" s="13">
        <f t="shared" si="9"/>
        <v>28.917133066818963</v>
      </c>
      <c r="Y16" s="16">
        <v>350200000</v>
      </c>
      <c r="Z16" s="16">
        <v>26401400</v>
      </c>
      <c r="AA16" s="13">
        <f t="shared" si="10"/>
        <v>7.5389491719017707</v>
      </c>
      <c r="AB16" s="48"/>
      <c r="AC16" s="30"/>
    </row>
    <row r="17" spans="1:28" x14ac:dyDescent="0.3">
      <c r="A17" s="29"/>
      <c r="B17" s="14"/>
      <c r="C17" s="15" t="s">
        <v>6</v>
      </c>
      <c r="D17" s="35">
        <v>151751300</v>
      </c>
      <c r="E17" s="35">
        <v>142936800</v>
      </c>
      <c r="F17" s="40">
        <f t="shared" si="7"/>
        <v>94.191483038366059</v>
      </c>
      <c r="G17" s="35">
        <v>53900000</v>
      </c>
      <c r="H17" s="35">
        <v>77640800</v>
      </c>
      <c r="I17" s="34">
        <f t="shared" si="5"/>
        <v>144.04601113172541</v>
      </c>
      <c r="J17" s="35">
        <v>0</v>
      </c>
      <c r="K17" s="35"/>
      <c r="L17" s="34"/>
      <c r="M17" s="35">
        <v>221036000</v>
      </c>
      <c r="N17" s="35">
        <v>189646000</v>
      </c>
      <c r="O17" s="34">
        <f t="shared" si="1"/>
        <v>85.798693425505348</v>
      </c>
      <c r="P17" s="35">
        <v>950000000</v>
      </c>
      <c r="Q17" s="35">
        <v>344773200</v>
      </c>
      <c r="R17" s="34">
        <f t="shared" si="2"/>
        <v>36.291915789473684</v>
      </c>
      <c r="S17" s="16">
        <v>900080000</v>
      </c>
      <c r="T17" s="16">
        <v>341917600</v>
      </c>
      <c r="U17" s="12">
        <f t="shared" si="8"/>
        <v>37.987467780641722</v>
      </c>
      <c r="V17" s="16">
        <v>700280000</v>
      </c>
      <c r="W17" s="16">
        <v>284478500</v>
      </c>
      <c r="X17" s="13">
        <f t="shared" si="9"/>
        <v>40.623536299765803</v>
      </c>
      <c r="Y17" s="16">
        <v>700280000</v>
      </c>
      <c r="Z17" s="16">
        <v>125462200</v>
      </c>
      <c r="AA17" s="13">
        <f t="shared" si="10"/>
        <v>17.916005026560804</v>
      </c>
    </row>
    <row r="18" spans="1:28" s="2" customFormat="1" x14ac:dyDescent="0.3">
      <c r="A18" s="22">
        <v>3</v>
      </c>
      <c r="B18" s="10" t="s">
        <v>11</v>
      </c>
      <c r="C18" s="5"/>
      <c r="D18" s="34">
        <f>SUM(D19:D24)</f>
        <v>310000000</v>
      </c>
      <c r="E18" s="34">
        <f>SUM(E19:E24)</f>
        <v>255969400</v>
      </c>
      <c r="F18" s="40">
        <f t="shared" si="7"/>
        <v>82.570774193548388</v>
      </c>
      <c r="G18" s="34">
        <f>G19</f>
        <v>310000000</v>
      </c>
      <c r="H18" s="34">
        <f>H19</f>
        <v>69547750</v>
      </c>
      <c r="I18" s="34">
        <f t="shared" si="5"/>
        <v>22.434758064516132</v>
      </c>
      <c r="J18" s="34">
        <f>SUM(J19:J24)</f>
        <v>37000000</v>
      </c>
      <c r="K18" s="34">
        <f>SUM(K19:K24)</f>
        <v>47400000</v>
      </c>
      <c r="L18" s="34">
        <f t="shared" si="6"/>
        <v>128.1081081081081</v>
      </c>
      <c r="M18" s="34">
        <f>SUM(M19:M24)</f>
        <v>347000000</v>
      </c>
      <c r="N18" s="34">
        <f>SUM(N20:N24)</f>
        <v>93560000</v>
      </c>
      <c r="O18" s="34">
        <f t="shared" si="1"/>
        <v>26.962536023054756</v>
      </c>
      <c r="P18" s="34">
        <f>SUM(P19:P24)</f>
        <v>315000000</v>
      </c>
      <c r="Q18" s="34">
        <f>SUM(Q19:Q24)</f>
        <v>101355000</v>
      </c>
      <c r="R18" s="34">
        <f t="shared" si="2"/>
        <v>32.176190476190477</v>
      </c>
      <c r="S18" s="11">
        <f>SUM(S19:S24)</f>
        <v>309860000</v>
      </c>
      <c r="T18" s="11">
        <f>SUM(T19:T24)</f>
        <v>150380000</v>
      </c>
      <c r="U18" s="12">
        <f t="shared" si="8"/>
        <v>48.531594913832052</v>
      </c>
      <c r="V18" s="11">
        <f>SUM(V19:V24)</f>
        <v>320000000</v>
      </c>
      <c r="W18" s="11">
        <f>SUM(W20:W24)</f>
        <v>134605000</v>
      </c>
      <c r="X18" s="13">
        <f t="shared" si="9"/>
        <v>42.064062499999999</v>
      </c>
      <c r="Y18" s="11">
        <f>SUM(Y19:Y24)</f>
        <v>345000000</v>
      </c>
      <c r="Z18" s="11">
        <f>SUM(Z19:Z24)</f>
        <v>48560000</v>
      </c>
      <c r="AA18" s="13">
        <f t="shared" si="10"/>
        <v>14.075362318840579</v>
      </c>
    </row>
    <row r="19" spans="1:28" x14ac:dyDescent="0.3">
      <c r="A19" s="29"/>
      <c r="B19" s="14"/>
      <c r="C19" s="15" t="s">
        <v>7</v>
      </c>
      <c r="D19" s="35">
        <v>310000000</v>
      </c>
      <c r="E19" s="35">
        <v>255969400</v>
      </c>
      <c r="F19" s="40">
        <f t="shared" si="7"/>
        <v>82.570774193548388</v>
      </c>
      <c r="G19" s="35">
        <v>310000000</v>
      </c>
      <c r="H19" s="35">
        <v>69547750</v>
      </c>
      <c r="I19" s="34">
        <f t="shared" si="5"/>
        <v>22.434758064516132</v>
      </c>
      <c r="J19" s="35">
        <v>0</v>
      </c>
      <c r="K19" s="35"/>
      <c r="L19" s="34"/>
      <c r="M19" s="35">
        <v>310000000</v>
      </c>
      <c r="N19" s="34">
        <v>0</v>
      </c>
      <c r="O19" s="34">
        <f t="shared" si="1"/>
        <v>0</v>
      </c>
      <c r="P19" s="34"/>
      <c r="Q19" s="34"/>
      <c r="R19" s="34"/>
      <c r="S19" s="16"/>
      <c r="T19" s="16"/>
      <c r="U19" s="12"/>
      <c r="V19" s="16">
        <v>0</v>
      </c>
      <c r="W19" s="16">
        <v>0</v>
      </c>
      <c r="X19" s="13"/>
      <c r="Y19" s="16">
        <v>0</v>
      </c>
      <c r="Z19" s="16">
        <v>0</v>
      </c>
      <c r="AA19" s="13"/>
    </row>
    <row r="20" spans="1:28" x14ac:dyDescent="0.3">
      <c r="A20" s="29"/>
      <c r="B20" s="14"/>
      <c r="C20" s="15" t="s">
        <v>8</v>
      </c>
      <c r="D20" s="35"/>
      <c r="E20" s="35"/>
      <c r="F20" s="40"/>
      <c r="G20" s="35"/>
      <c r="H20" s="35"/>
      <c r="I20" s="34"/>
      <c r="J20" s="35">
        <v>25000000</v>
      </c>
      <c r="K20" s="35">
        <v>35900000</v>
      </c>
      <c r="L20" s="34">
        <f t="shared" si="6"/>
        <v>143.6</v>
      </c>
      <c r="M20" s="35">
        <v>25000000</v>
      </c>
      <c r="N20" s="35">
        <v>87060000</v>
      </c>
      <c r="O20" s="34">
        <f t="shared" si="1"/>
        <v>348.24</v>
      </c>
      <c r="P20" s="35">
        <v>300000000</v>
      </c>
      <c r="Q20" s="35">
        <v>96325000</v>
      </c>
      <c r="R20" s="34">
        <f t="shared" si="2"/>
        <v>32.108333333333334</v>
      </c>
      <c r="S20" s="16">
        <v>294860000</v>
      </c>
      <c r="T20" s="16">
        <v>142525000</v>
      </c>
      <c r="U20" s="12">
        <f>T20/S20*100</f>
        <v>48.336498677338398</v>
      </c>
      <c r="V20" s="16">
        <v>100000000</v>
      </c>
      <c r="W20" s="16">
        <v>96505000</v>
      </c>
      <c r="X20" s="13">
        <f t="shared" ref="X20:X29" si="13">W20/V20*100</f>
        <v>96.504999999999995</v>
      </c>
      <c r="Y20" s="16">
        <v>125000000</v>
      </c>
      <c r="Z20" s="16">
        <v>23040000</v>
      </c>
      <c r="AA20" s="13">
        <f t="shared" ref="AA20:AA29" si="14">Z20/Y20*100</f>
        <v>18.432000000000002</v>
      </c>
    </row>
    <row r="21" spans="1:28" x14ac:dyDescent="0.3">
      <c r="A21" s="29"/>
      <c r="B21" s="14"/>
      <c r="C21" s="15" t="s">
        <v>36</v>
      </c>
      <c r="D21" s="35"/>
      <c r="E21" s="35"/>
      <c r="F21" s="40"/>
      <c r="G21" s="35"/>
      <c r="H21" s="35"/>
      <c r="I21" s="34"/>
      <c r="J21" s="35"/>
      <c r="K21" s="35"/>
      <c r="L21" s="34"/>
      <c r="M21" s="34"/>
      <c r="N21" s="34"/>
      <c r="O21" s="34"/>
      <c r="P21" s="34"/>
      <c r="Q21" s="34"/>
      <c r="R21" s="34"/>
      <c r="S21" s="16"/>
      <c r="T21" s="16"/>
      <c r="U21" s="12"/>
      <c r="V21" s="16">
        <v>200000000</v>
      </c>
      <c r="W21" s="16">
        <v>34600000</v>
      </c>
      <c r="X21" s="13">
        <f t="shared" si="13"/>
        <v>17.299999999999997</v>
      </c>
      <c r="Y21" s="55">
        <v>200000000</v>
      </c>
      <c r="Z21" s="16">
        <v>11500000</v>
      </c>
      <c r="AA21" s="57">
        <f>(Z21+Z22)/Y21*100</f>
        <v>12.76</v>
      </c>
      <c r="AB21" s="3"/>
    </row>
    <row r="22" spans="1:28" x14ac:dyDescent="0.3">
      <c r="A22" s="29"/>
      <c r="B22" s="14"/>
      <c r="C22" s="15" t="s">
        <v>37</v>
      </c>
      <c r="D22" s="35"/>
      <c r="E22" s="35"/>
      <c r="F22" s="40"/>
      <c r="G22" s="35"/>
      <c r="H22" s="35"/>
      <c r="I22" s="34"/>
      <c r="J22" s="35"/>
      <c r="K22" s="35"/>
      <c r="L22" s="34"/>
      <c r="M22" s="46"/>
      <c r="N22" s="46"/>
      <c r="O22" s="46"/>
      <c r="P22" s="46"/>
      <c r="Q22" s="11"/>
      <c r="R22" s="11"/>
      <c r="S22" s="16"/>
      <c r="T22" s="16"/>
      <c r="U22" s="12"/>
      <c r="V22" s="16"/>
      <c r="W22" s="16"/>
      <c r="X22" s="13"/>
      <c r="Y22" s="56"/>
      <c r="Z22" s="16">
        <v>14020000</v>
      </c>
      <c r="AA22" s="58"/>
    </row>
    <row r="23" spans="1:28" x14ac:dyDescent="0.3">
      <c r="A23" s="29"/>
      <c r="B23" s="14"/>
      <c r="C23" s="15" t="s">
        <v>9</v>
      </c>
      <c r="D23" s="35"/>
      <c r="E23" s="35"/>
      <c r="F23" s="40"/>
      <c r="G23" s="35"/>
      <c r="H23" s="35"/>
      <c r="I23" s="34"/>
      <c r="J23" s="35"/>
      <c r="K23" s="35"/>
      <c r="L23" s="34"/>
      <c r="M23" s="46"/>
      <c r="N23" s="46"/>
      <c r="O23" s="46"/>
      <c r="P23" s="46"/>
      <c r="Q23" s="11"/>
      <c r="R23" s="11"/>
      <c r="S23" s="52"/>
      <c r="T23" s="16"/>
      <c r="U23" s="12"/>
      <c r="V23" s="16">
        <v>5000000</v>
      </c>
      <c r="W23" s="16">
        <v>1500000</v>
      </c>
      <c r="X23" s="13">
        <f t="shared" si="13"/>
        <v>30</v>
      </c>
      <c r="Y23" s="16">
        <v>5000000</v>
      </c>
      <c r="Z23" s="16">
        <v>0</v>
      </c>
      <c r="AA23" s="13">
        <f t="shared" si="14"/>
        <v>0</v>
      </c>
    </row>
    <row r="24" spans="1:28" x14ac:dyDescent="0.3">
      <c r="A24" s="29"/>
      <c r="B24" s="14"/>
      <c r="C24" s="15" t="s">
        <v>10</v>
      </c>
      <c r="D24" s="35"/>
      <c r="E24" s="35"/>
      <c r="F24" s="40"/>
      <c r="G24" s="35"/>
      <c r="H24" s="35"/>
      <c r="I24" s="34"/>
      <c r="J24" s="35">
        <v>12000000</v>
      </c>
      <c r="K24" s="35">
        <v>11500000</v>
      </c>
      <c r="L24" s="34">
        <f t="shared" si="6"/>
        <v>95.833333333333343</v>
      </c>
      <c r="M24" s="35">
        <v>12000000</v>
      </c>
      <c r="N24" s="35">
        <v>6500000</v>
      </c>
      <c r="O24" s="34">
        <f t="shared" si="1"/>
        <v>54.166666666666664</v>
      </c>
      <c r="P24" s="35">
        <v>15000000</v>
      </c>
      <c r="Q24" s="35">
        <v>5030000</v>
      </c>
      <c r="R24" s="34">
        <f t="shared" si="2"/>
        <v>33.533333333333331</v>
      </c>
      <c r="S24" s="16">
        <v>15000000</v>
      </c>
      <c r="T24" s="16">
        <v>7855000</v>
      </c>
      <c r="U24" s="12">
        <f t="shared" si="8"/>
        <v>52.36666666666666</v>
      </c>
      <c r="V24" s="16">
        <v>15000000</v>
      </c>
      <c r="W24" s="16">
        <v>2000000</v>
      </c>
      <c r="X24" s="13">
        <f t="shared" si="13"/>
        <v>13.333333333333334</v>
      </c>
      <c r="Y24" s="16">
        <v>15000000</v>
      </c>
      <c r="Z24" s="16">
        <v>0</v>
      </c>
      <c r="AA24" s="13">
        <f t="shared" si="14"/>
        <v>0</v>
      </c>
    </row>
    <row r="25" spans="1:28" s="4" customFormat="1" x14ac:dyDescent="0.2">
      <c r="A25" s="23">
        <v>4</v>
      </c>
      <c r="B25" s="17" t="s">
        <v>12</v>
      </c>
      <c r="C25" s="18"/>
      <c r="D25" s="36">
        <f>SUM(D26:D32)</f>
        <v>9643866000</v>
      </c>
      <c r="E25" s="36">
        <f>SUM(E26:E32)</f>
        <v>5153644292</v>
      </c>
      <c r="F25" s="40">
        <f t="shared" si="7"/>
        <v>53.439609094527029</v>
      </c>
      <c r="G25" s="36">
        <f>SUM(G26:G32)</f>
        <v>1846561200</v>
      </c>
      <c r="H25" s="36">
        <f>SUM(H26:H32)</f>
        <v>1920808290</v>
      </c>
      <c r="I25" s="34">
        <f t="shared" si="5"/>
        <v>104.02083017882104</v>
      </c>
      <c r="J25" s="36">
        <f>SUM(J26:J30)</f>
        <v>3322683000</v>
      </c>
      <c r="K25" s="36">
        <f>SUM(K26:K30)</f>
        <v>941566107</v>
      </c>
      <c r="L25" s="34">
        <f t="shared" si="6"/>
        <v>28.337524434320095</v>
      </c>
      <c r="M25" s="34">
        <f>SUM(M26:M28)</f>
        <v>1413000000</v>
      </c>
      <c r="N25" s="34">
        <f>SUM(N26:N28)</f>
        <v>2247923755</v>
      </c>
      <c r="O25" s="34">
        <f t="shared" si="1"/>
        <v>159.08873000707715</v>
      </c>
      <c r="P25" s="34">
        <f>SUM(P26:P28)</f>
        <v>1595000000</v>
      </c>
      <c r="Q25" s="34">
        <f>SUM(Q26:Q28)</f>
        <v>5104929243</v>
      </c>
      <c r="R25" s="34">
        <f t="shared" si="2"/>
        <v>320.05825974921629</v>
      </c>
      <c r="S25" s="19">
        <f>SUM(S26:S29)</f>
        <v>1730622000</v>
      </c>
      <c r="T25" s="19">
        <f t="shared" ref="T25:W25" si="15">SUM(T26:T29)</f>
        <v>2832360154</v>
      </c>
      <c r="U25" s="20">
        <f t="shared" si="8"/>
        <v>163.66139769400826</v>
      </c>
      <c r="V25" s="19">
        <f>SUM(V26:V29)</f>
        <v>1543926000</v>
      </c>
      <c r="W25" s="19">
        <f t="shared" si="15"/>
        <v>871819987</v>
      </c>
      <c r="X25" s="21">
        <f t="shared" si="13"/>
        <v>56.467731419770118</v>
      </c>
      <c r="Y25" s="19">
        <f>SUM(Y26:Y29)</f>
        <v>2186171000</v>
      </c>
      <c r="Z25" s="19">
        <f t="shared" ref="Z25" si="16">SUM(Z26:Z29)</f>
        <v>17600000</v>
      </c>
      <c r="AA25" s="21">
        <f t="shared" si="14"/>
        <v>0.80506053735046346</v>
      </c>
    </row>
    <row r="26" spans="1:28" x14ac:dyDescent="0.3">
      <c r="A26" s="29"/>
      <c r="B26" s="14"/>
      <c r="C26" s="15" t="s">
        <v>13</v>
      </c>
      <c r="D26" s="35">
        <v>3500250000</v>
      </c>
      <c r="E26" s="35">
        <v>3518568400</v>
      </c>
      <c r="F26" s="40">
        <f t="shared" si="7"/>
        <v>100.5233454753232</v>
      </c>
      <c r="G26" s="35">
        <v>150000000</v>
      </c>
      <c r="H26" s="35">
        <v>25934200</v>
      </c>
      <c r="I26" s="34">
        <f t="shared" si="5"/>
        <v>17.289466666666666</v>
      </c>
      <c r="J26" s="35">
        <v>3303003000</v>
      </c>
      <c r="K26" s="35">
        <v>925559307</v>
      </c>
      <c r="L26" s="34">
        <f t="shared" si="6"/>
        <v>28.021751933013682</v>
      </c>
      <c r="M26" s="35">
        <v>1383138000</v>
      </c>
      <c r="N26" s="35">
        <v>2203580755</v>
      </c>
      <c r="O26" s="34">
        <f t="shared" si="1"/>
        <v>159.3174907348363</v>
      </c>
      <c r="P26" s="35">
        <v>1576207250</v>
      </c>
      <c r="Q26" s="35">
        <v>5061141202</v>
      </c>
      <c r="R26" s="34">
        <f t="shared" si="2"/>
        <v>321.09617577257052</v>
      </c>
      <c r="S26" s="16">
        <v>1690578000</v>
      </c>
      <c r="T26" s="16">
        <v>737457254</v>
      </c>
      <c r="U26" s="12">
        <f t="shared" si="8"/>
        <v>43.621604800251752</v>
      </c>
      <c r="V26" s="16">
        <v>1507686000</v>
      </c>
      <c r="W26" s="16">
        <v>846265507</v>
      </c>
      <c r="X26" s="13">
        <f t="shared" si="13"/>
        <v>56.130089886090339</v>
      </c>
      <c r="Y26" s="16">
        <v>2141491000</v>
      </c>
      <c r="Z26" s="16">
        <v>17600000</v>
      </c>
      <c r="AA26" s="13">
        <f t="shared" si="14"/>
        <v>0.82185729475398217</v>
      </c>
    </row>
    <row r="27" spans="1:28" x14ac:dyDescent="0.3">
      <c r="A27" s="29"/>
      <c r="B27" s="14"/>
      <c r="C27" s="15" t="s">
        <v>14</v>
      </c>
      <c r="D27" s="35">
        <v>6063600000</v>
      </c>
      <c r="E27" s="35">
        <v>1551515892</v>
      </c>
      <c r="F27" s="40">
        <f t="shared" si="7"/>
        <v>25.587372056204234</v>
      </c>
      <c r="G27" s="35">
        <v>1673403000</v>
      </c>
      <c r="H27" s="35">
        <v>1848299090</v>
      </c>
      <c r="I27" s="34">
        <f t="shared" si="5"/>
        <v>110.45152243661569</v>
      </c>
      <c r="J27" s="35">
        <v>19680000</v>
      </c>
      <c r="K27" s="35">
        <v>11223600</v>
      </c>
      <c r="L27" s="34">
        <f t="shared" si="6"/>
        <v>57.030487804878049</v>
      </c>
      <c r="M27" s="35">
        <v>19680000</v>
      </c>
      <c r="N27" s="35">
        <v>23733000</v>
      </c>
      <c r="O27" s="34">
        <f t="shared" si="1"/>
        <v>120.59451219512196</v>
      </c>
      <c r="P27" s="35">
        <v>12549000</v>
      </c>
      <c r="Q27" s="35">
        <v>26684291</v>
      </c>
      <c r="R27" s="34">
        <f t="shared" si="2"/>
        <v>212.64077615746274</v>
      </c>
      <c r="S27" s="16">
        <v>19680000</v>
      </c>
      <c r="T27" s="16">
        <v>2080172900</v>
      </c>
      <c r="U27" s="12">
        <f t="shared" si="8"/>
        <v>10569.984247967481</v>
      </c>
      <c r="V27" s="16">
        <v>17680000</v>
      </c>
      <c r="W27" s="16">
        <v>10305480</v>
      </c>
      <c r="X27" s="13">
        <f t="shared" si="13"/>
        <v>58.288914027149318</v>
      </c>
      <c r="Y27" s="16">
        <v>17680000</v>
      </c>
      <c r="Z27" s="16"/>
      <c r="AA27" s="13">
        <f t="shared" si="14"/>
        <v>0</v>
      </c>
    </row>
    <row r="28" spans="1:28" x14ac:dyDescent="0.3">
      <c r="A28" s="29"/>
      <c r="B28" s="14"/>
      <c r="C28" s="15" t="s">
        <v>15</v>
      </c>
      <c r="D28" s="35">
        <v>20000000</v>
      </c>
      <c r="E28" s="35">
        <v>12000000</v>
      </c>
      <c r="F28" s="40">
        <f t="shared" si="7"/>
        <v>60</v>
      </c>
      <c r="G28" s="35">
        <v>13000000</v>
      </c>
      <c r="H28" s="35">
        <v>2800000</v>
      </c>
      <c r="I28" s="34">
        <f t="shared" si="5"/>
        <v>21.53846153846154</v>
      </c>
      <c r="J28" s="35">
        <v>0</v>
      </c>
      <c r="K28" s="35">
        <v>4783200</v>
      </c>
      <c r="L28" s="34"/>
      <c r="M28" s="35">
        <v>10182000</v>
      </c>
      <c r="N28" s="35">
        <v>20610000</v>
      </c>
      <c r="O28" s="34">
        <f t="shared" si="1"/>
        <v>202.41602828520917</v>
      </c>
      <c r="P28" s="35">
        <v>6243750</v>
      </c>
      <c r="Q28" s="35">
        <v>17103750</v>
      </c>
      <c r="R28" s="34">
        <f t="shared" si="2"/>
        <v>273.93393393393393</v>
      </c>
      <c r="S28" s="16">
        <v>10182000</v>
      </c>
      <c r="T28" s="16">
        <v>7365000</v>
      </c>
      <c r="U28" s="12">
        <v>72.333529758397177</v>
      </c>
      <c r="V28" s="16">
        <v>9280000</v>
      </c>
      <c r="W28" s="16">
        <v>7624500</v>
      </c>
      <c r="X28" s="13">
        <v>82.160560344827587</v>
      </c>
      <c r="Y28" s="16">
        <v>13500000</v>
      </c>
      <c r="Z28" s="16"/>
      <c r="AA28" s="13">
        <v>0</v>
      </c>
    </row>
    <row r="29" spans="1:28" x14ac:dyDescent="0.3">
      <c r="A29" s="29"/>
      <c r="B29" s="14"/>
      <c r="C29" s="15" t="s">
        <v>32</v>
      </c>
      <c r="D29" s="35">
        <v>60016000</v>
      </c>
      <c r="E29" s="35">
        <v>71560000</v>
      </c>
      <c r="F29" s="35">
        <f t="shared" si="7"/>
        <v>119.23487070114635</v>
      </c>
      <c r="G29" s="35">
        <v>10158200</v>
      </c>
      <c r="H29" s="35">
        <v>29525000</v>
      </c>
      <c r="I29" s="34">
        <f t="shared" si="5"/>
        <v>290.65188714536043</v>
      </c>
      <c r="J29" s="35">
        <v>0</v>
      </c>
      <c r="K29" s="35"/>
      <c r="L29" s="34"/>
      <c r="M29" s="34"/>
      <c r="N29" s="34"/>
      <c r="O29" s="34"/>
      <c r="P29" s="34"/>
      <c r="Q29" s="34"/>
      <c r="R29" s="34"/>
      <c r="S29" s="16">
        <v>10182000</v>
      </c>
      <c r="T29" s="16">
        <v>7365000</v>
      </c>
      <c r="U29" s="12">
        <f t="shared" si="8"/>
        <v>72.333529758397177</v>
      </c>
      <c r="V29" s="16">
        <v>9280000</v>
      </c>
      <c r="W29" s="16">
        <v>7624500</v>
      </c>
      <c r="X29" s="13">
        <f t="shared" si="13"/>
        <v>82.160560344827587</v>
      </c>
      <c r="Y29" s="16">
        <v>13500000</v>
      </c>
      <c r="Z29" s="16"/>
      <c r="AA29" s="13">
        <f t="shared" si="14"/>
        <v>0</v>
      </c>
    </row>
    <row r="30" spans="1:28" x14ac:dyDescent="0.3">
      <c r="A30" s="29"/>
      <c r="B30" s="31"/>
      <c r="C30" s="31" t="s">
        <v>33</v>
      </c>
      <c r="D30" s="16"/>
      <c r="E30" s="16"/>
      <c r="F30" s="16"/>
      <c r="G30" s="16"/>
      <c r="H30" s="16">
        <v>14250000</v>
      </c>
      <c r="I30" s="11"/>
      <c r="J30" s="16"/>
      <c r="K30" s="16"/>
      <c r="L30" s="11"/>
      <c r="M30" s="11"/>
      <c r="N30" s="11"/>
      <c r="O30" s="11"/>
      <c r="P30" s="11"/>
      <c r="Q30" s="11"/>
      <c r="R30" s="11"/>
      <c r="S30" s="16"/>
      <c r="T30" s="16"/>
      <c r="U30" s="12"/>
      <c r="V30" s="16"/>
      <c r="W30" s="16"/>
      <c r="X30" s="13"/>
      <c r="Y30" s="16"/>
      <c r="Z30" s="16"/>
      <c r="AA30" s="13"/>
    </row>
    <row r="31" spans="1:28" x14ac:dyDescent="0.3">
      <c r="A31" s="22">
        <v>5</v>
      </c>
      <c r="B31" s="45" t="s">
        <v>35</v>
      </c>
      <c r="C31" s="31"/>
      <c r="D31" s="16"/>
      <c r="E31" s="16"/>
      <c r="F31" s="16"/>
      <c r="G31" s="16"/>
      <c r="H31" s="16"/>
      <c r="I31" s="11"/>
      <c r="J31" s="16">
        <f>J32</f>
        <v>0</v>
      </c>
      <c r="K31" s="11">
        <f>K32</f>
        <v>5130781</v>
      </c>
      <c r="L31" s="11"/>
      <c r="M31" s="11"/>
      <c r="N31" s="11"/>
      <c r="O31" s="11"/>
      <c r="P31" s="11"/>
      <c r="Q31" s="11"/>
      <c r="R31" s="11"/>
      <c r="S31" s="16"/>
      <c r="T31" s="16"/>
      <c r="U31" s="12"/>
      <c r="V31" s="16"/>
      <c r="W31" s="16"/>
      <c r="X31" s="13"/>
      <c r="Y31" s="16"/>
      <c r="Z31" s="16"/>
      <c r="AA31" s="13"/>
    </row>
    <row r="32" spans="1:28" ht="21.6" x14ac:dyDescent="0.3">
      <c r="A32" s="29"/>
      <c r="B32" s="31"/>
      <c r="C32" s="43" t="s">
        <v>34</v>
      </c>
      <c r="D32" s="16"/>
      <c r="E32" s="16"/>
      <c r="F32" s="16"/>
      <c r="G32" s="16"/>
      <c r="H32" s="16"/>
      <c r="I32" s="11"/>
      <c r="J32" s="16"/>
      <c r="K32" s="16">
        <v>5130781</v>
      </c>
      <c r="L32" s="11"/>
      <c r="M32" s="11"/>
      <c r="N32" s="11"/>
      <c r="O32" s="11"/>
      <c r="P32" s="11"/>
      <c r="Q32" s="11"/>
      <c r="R32" s="11"/>
      <c r="S32" s="16"/>
      <c r="T32" s="16"/>
      <c r="U32" s="12"/>
      <c r="V32" s="16"/>
      <c r="W32" s="16"/>
      <c r="X32" s="13"/>
      <c r="Y32" s="16"/>
      <c r="Z32" s="16"/>
      <c r="AA32" s="13"/>
    </row>
    <row r="33" spans="3:25" ht="9.4499999999999993" customHeight="1" x14ac:dyDescent="0.3"/>
    <row r="34" spans="3:25" hidden="1" x14ac:dyDescent="0.3">
      <c r="C34" s="61"/>
      <c r="D34" s="61"/>
      <c r="E34" s="61"/>
      <c r="F34" s="61"/>
      <c r="G34" s="61"/>
      <c r="H34" s="26"/>
      <c r="I34" s="26"/>
      <c r="J34" s="44"/>
      <c r="K34" s="26"/>
      <c r="L34" s="26"/>
      <c r="M34" s="26"/>
      <c r="N34" s="26"/>
      <c r="O34" s="26"/>
      <c r="P34" s="26"/>
      <c r="Q34" s="26"/>
      <c r="R34" s="26"/>
      <c r="S34" s="26"/>
      <c r="T34" s="61" t="s">
        <v>38</v>
      </c>
      <c r="U34" s="61"/>
      <c r="V34" s="61"/>
      <c r="W34" s="61"/>
      <c r="Y34" s="30"/>
    </row>
    <row r="35" spans="3:25" hidden="1" x14ac:dyDescent="0.3">
      <c r="C35" s="61"/>
      <c r="D35" s="61"/>
      <c r="E35" s="61"/>
      <c r="F35" s="61"/>
      <c r="G35" s="61"/>
      <c r="H35" s="26"/>
      <c r="I35" s="26"/>
      <c r="J35" s="44"/>
      <c r="K35" s="26"/>
      <c r="L35" s="26"/>
      <c r="M35" s="26"/>
      <c r="N35" s="26"/>
      <c r="O35" s="26"/>
      <c r="P35" s="26"/>
      <c r="Q35" s="26"/>
      <c r="R35" s="26"/>
      <c r="S35" s="26"/>
      <c r="T35" s="61" t="s">
        <v>29</v>
      </c>
      <c r="U35" s="61"/>
      <c r="V35" s="61"/>
      <c r="W35" s="61"/>
      <c r="Y35" s="3"/>
    </row>
    <row r="36" spans="3:25" hidden="1" x14ac:dyDescent="0.3">
      <c r="C36" s="61"/>
      <c r="D36" s="61"/>
      <c r="E36" s="61"/>
      <c r="F36" s="61"/>
      <c r="G36" s="61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61" t="s">
        <v>27</v>
      </c>
      <c r="U36" s="61"/>
      <c r="V36" s="61"/>
      <c r="W36" s="61"/>
    </row>
    <row r="37" spans="3:25" hidden="1" x14ac:dyDescent="0.3">
      <c r="C37" s="61"/>
      <c r="D37" s="61"/>
      <c r="E37" s="61"/>
      <c r="F37" s="61"/>
      <c r="G37" s="61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61" t="s">
        <v>28</v>
      </c>
      <c r="U37" s="61"/>
      <c r="V37" s="61"/>
      <c r="W37" s="61"/>
    </row>
    <row r="38" spans="3:25" hidden="1" x14ac:dyDescent="0.3">
      <c r="C38" s="61"/>
      <c r="D38" s="61"/>
      <c r="E38" s="61"/>
      <c r="F38" s="61"/>
      <c r="G38" s="61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7"/>
      <c r="U38" s="27"/>
      <c r="V38" s="27"/>
      <c r="W38" s="27"/>
    </row>
    <row r="39" spans="3:25" hidden="1" x14ac:dyDescent="0.3">
      <c r="C39" s="27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7"/>
      <c r="U39" s="27"/>
      <c r="V39" s="27"/>
      <c r="W39" s="27"/>
    </row>
    <row r="40" spans="3:25" hidden="1" x14ac:dyDescent="0.3">
      <c r="C40" s="27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7"/>
      <c r="U40" s="27"/>
      <c r="V40" s="27"/>
      <c r="W40" s="27"/>
    </row>
    <row r="41" spans="3:25" hidden="1" x14ac:dyDescent="0.3">
      <c r="C41" s="27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7"/>
      <c r="U41" s="27"/>
      <c r="V41" s="27"/>
      <c r="W41" s="27"/>
    </row>
    <row r="42" spans="3:25" hidden="1" x14ac:dyDescent="0.3">
      <c r="C42" s="62"/>
      <c r="D42" s="62"/>
      <c r="E42" s="62"/>
      <c r="F42" s="62"/>
      <c r="G42" s="62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62" t="s">
        <v>30</v>
      </c>
      <c r="U42" s="62"/>
      <c r="V42" s="62"/>
      <c r="W42" s="62"/>
    </row>
    <row r="43" spans="3:25" hidden="1" x14ac:dyDescent="0.3">
      <c r="C43" s="61"/>
      <c r="D43" s="61"/>
      <c r="E43" s="61"/>
      <c r="F43" s="61"/>
      <c r="G43" s="61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61" t="s">
        <v>31</v>
      </c>
      <c r="U43" s="61"/>
      <c r="V43" s="61"/>
      <c r="W43" s="61"/>
    </row>
  </sheetData>
  <mergeCells count="36">
    <mergeCell ref="R6:R7"/>
    <mergeCell ref="A6:A7"/>
    <mergeCell ref="B6:C7"/>
    <mergeCell ref="D6:E6"/>
    <mergeCell ref="A2:X2"/>
    <mergeCell ref="A3:X3"/>
    <mergeCell ref="A4:X4"/>
    <mergeCell ref="J6:K6"/>
    <mergeCell ref="S6:T6"/>
    <mergeCell ref="V6:W6"/>
    <mergeCell ref="X6:X7"/>
    <mergeCell ref="G6:H6"/>
    <mergeCell ref="U6:U7"/>
    <mergeCell ref="L6:L7"/>
    <mergeCell ref="I6:I7"/>
    <mergeCell ref="F6:F7"/>
    <mergeCell ref="M6:N6"/>
    <mergeCell ref="O6:O7"/>
    <mergeCell ref="P6:Q6"/>
    <mergeCell ref="C34:G34"/>
    <mergeCell ref="C35:G35"/>
    <mergeCell ref="C36:G36"/>
    <mergeCell ref="C37:G37"/>
    <mergeCell ref="C38:G38"/>
    <mergeCell ref="C42:G42"/>
    <mergeCell ref="C43:G43"/>
    <mergeCell ref="T35:W35"/>
    <mergeCell ref="T36:W36"/>
    <mergeCell ref="T37:W37"/>
    <mergeCell ref="T42:W42"/>
    <mergeCell ref="T43:W43"/>
    <mergeCell ref="Y21:Y22"/>
    <mergeCell ref="AA21:AA22"/>
    <mergeCell ref="Y6:Z6"/>
    <mergeCell ref="AA6:AA7"/>
    <mergeCell ref="T34:W34"/>
  </mergeCells>
  <printOptions horizontalCentered="1"/>
  <pageMargins left="0.19685039370078741" right="0.19685039370078741" top="0.15748031496062992" bottom="0.35433070866141736" header="0.31496062992125984" footer="0.31496062992125984"/>
  <pageSetup paperSize="1000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Acer</cp:lastModifiedBy>
  <cp:lastPrinted>2025-12-31T04:22:34Z</cp:lastPrinted>
  <dcterms:created xsi:type="dcterms:W3CDTF">2025-04-21T03:22:22Z</dcterms:created>
  <dcterms:modified xsi:type="dcterms:W3CDTF">2026-04-06T04:51:58Z</dcterms:modified>
</cp:coreProperties>
</file>